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0" documentId="8_{B0DE1BD5-E9EA-451F-9C0E-C76874E90DC7}" xr6:coauthVersionLast="47" xr6:coauthVersionMax="47" xr10:uidLastSave="{00000000-0000-0000-0000-000000000000}"/>
  <bookViews>
    <workbookView xWindow="-120" yWindow="-120" windowWidth="29040" windowHeight="15720" xr2:uid="{6AF04D03-3FFF-482B-ADA3-9E84988EE023}"/>
  </bookViews>
  <sheets>
    <sheet name="Mehrkornbrot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42" i="1"/>
  <c r="D41" i="1" s="1"/>
  <c r="D58" i="1" s="1"/>
  <c r="A58" i="1"/>
  <c r="F88" i="1" l="1"/>
  <c r="A68" i="1"/>
  <c r="C62" i="1"/>
  <c r="A62" i="1"/>
  <c r="A57" i="1"/>
  <c r="C51" i="1"/>
  <c r="A51" i="1"/>
  <c r="D26" i="1"/>
  <c r="D25" i="1"/>
  <c r="D24" i="1"/>
  <c r="D36" i="1"/>
  <c r="D35" i="1" s="1"/>
  <c r="D57" i="1" s="1"/>
  <c r="D30" i="1"/>
  <c r="D68" i="1" s="1"/>
  <c r="E14" i="1"/>
  <c r="C10" i="1"/>
  <c r="A7" i="1"/>
  <c r="B18" i="1" s="1"/>
  <c r="B42" i="1" l="1"/>
  <c r="B43" i="1"/>
  <c r="D23" i="1"/>
  <c r="D51" i="1" s="1"/>
  <c r="B51" i="1" s="1"/>
  <c r="F87" i="1"/>
  <c r="F85" i="1" s="1"/>
  <c r="F81" i="1" s="1"/>
  <c r="F78" i="1" s="1"/>
  <c r="F76" i="1" s="1"/>
  <c r="F73" i="1" s="1"/>
  <c r="F67" i="1" s="1"/>
  <c r="F64" i="1" s="1"/>
  <c r="F55" i="1" s="1"/>
  <c r="F52" i="1" s="1"/>
  <c r="F47" i="1" s="1"/>
  <c r="B59" i="1"/>
  <c r="B61" i="1"/>
  <c r="B36" i="1"/>
  <c r="B27" i="1"/>
  <c r="B60" i="1"/>
  <c r="B31" i="1"/>
  <c r="B70" i="1"/>
  <c r="B24" i="1"/>
  <c r="B56" i="1"/>
  <c r="B37" i="1"/>
  <c r="B57" i="1"/>
  <c r="B25" i="1"/>
  <c r="B26" i="1"/>
  <c r="B66" i="1"/>
  <c r="B32" i="1"/>
  <c r="B65" i="1"/>
  <c r="D49" i="1" l="1"/>
  <c r="B49" i="1" s="1"/>
  <c r="D50" i="1"/>
  <c r="F9" i="1" s="1"/>
  <c r="B41" i="1"/>
  <c r="B58" i="1" s="1"/>
  <c r="D48" i="1"/>
  <c r="B48" i="1" s="1"/>
  <c r="B30" i="1"/>
  <c r="B68" i="1" s="1"/>
  <c r="F28" i="1"/>
  <c r="F23" i="1" s="1"/>
  <c r="B23" i="1"/>
  <c r="B35" i="1"/>
  <c r="E19" i="1"/>
  <c r="F10" i="1" l="1"/>
  <c r="F11" i="1" s="1"/>
  <c r="D18" i="1"/>
  <c r="C11" i="1"/>
  <c r="D19" i="1"/>
  <c r="D47" i="1"/>
  <c r="D62" i="1" s="1"/>
  <c r="D55" i="1" s="1"/>
  <c r="B50" i="1"/>
  <c r="E18" i="1" s="1"/>
  <c r="A12" i="1"/>
  <c r="B47" i="1" l="1"/>
  <c r="B62" i="1" s="1"/>
  <c r="B55" i="1" s="1"/>
  <c r="B17" i="1" s="1"/>
  <c r="F18" i="1" l="1"/>
  <c r="F19" i="1"/>
  <c r="B19" i="1" s="1"/>
  <c r="F44" i="1"/>
  <c r="F41" i="1" s="1"/>
  <c r="E38" i="1"/>
  <c r="F38" i="1" s="1"/>
  <c r="F35" i="1" s="1"/>
  <c r="E33" i="1" l="1"/>
  <c r="F33" i="1" s="1"/>
  <c r="F30" i="1" s="1"/>
</calcChain>
</file>

<file path=xl/sharedStrings.xml><?xml version="1.0" encoding="utf-8"?>
<sst xmlns="http://schemas.openxmlformats.org/spreadsheetml/2006/main" count="84" uniqueCount="75">
  <si>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</si>
  <si>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</si>
  <si>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</si>
  <si>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</si>
  <si>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</si>
  <si>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Gewicht: Wie viel Gramm soll mein Brot ungefähr wiegen?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</si>
  <si>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</si>
  <si>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</si>
  <si>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</si>
  <si>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</si>
  <si>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</si>
  <si>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</si>
  <si>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</si>
  <si>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Roggen</t>
  </si>
  <si>
    <t>Übersicht Zeiten</t>
  </si>
  <si>
    <t>Zubereitungszeit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</si>
  <si>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</si>
  <si>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</si>
  <si>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</si>
  <si>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</si>
  <si>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</si>
  <si>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</si>
  <si>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</si>
  <si>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</si>
  <si>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</si>
  <si>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</si>
  <si>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Vorstufen und -teige</t>
  </si>
  <si>
    <t>Wasser</t>
  </si>
  <si>
    <t>Leinsaat</t>
  </si>
  <si>
    <t>Dinkelvollkornmehl</t>
  </si>
  <si>
    <t>Zutaten überbrühen, umrühren, pürieren, kühlen</t>
  </si>
  <si>
    <t>Röstbrot oder (gerösteter) Grünkernschrot</t>
  </si>
  <si>
    <t>Roggenvollkornmehl</t>
  </si>
  <si>
    <t>Roggenmehl 997</t>
  </si>
  <si>
    <t>Roggenanstellgut TA200</t>
  </si>
  <si>
    <t>Zutaten mischen, danach Reife</t>
  </si>
  <si>
    <t>1.e Sauerteig Stufe II warm (1/2/2,2)</t>
  </si>
  <si>
    <t>2. Hauptteig</t>
  </si>
  <si>
    <t>Dinkelmehl 630</t>
  </si>
  <si>
    <t>Weizenmehl 550</t>
  </si>
  <si>
    <t>Weizenvollkornmehl</t>
  </si>
  <si>
    <t>Zutaten mischen</t>
  </si>
  <si>
    <t>Kesselruhe</t>
  </si>
  <si>
    <t>Salz</t>
  </si>
  <si>
    <t>Honig oder Rübenkraut</t>
  </si>
  <si>
    <t>Kneten bis Fenstertest</t>
  </si>
  <si>
    <t>Zutaten schonend einkneten</t>
  </si>
  <si>
    <t>Optional: Bassinage, Wasser</t>
  </si>
  <si>
    <t>Optimale Teigtemperatur</t>
  </si>
  <si>
    <t>3. Stockgare bis Volumen +30%</t>
  </si>
  <si>
    <t>Optional: Nach 30 und 60 Minuten dehnen und falten</t>
  </si>
  <si>
    <t>4. Teiglinge aufbereiten zur Stückgare</t>
  </si>
  <si>
    <t>Teiglinge abstechen, auf Spannung bringen und formen</t>
  </si>
  <si>
    <t>Dritter Tag: 5. Einschießen &amp; Backen</t>
  </si>
  <si>
    <t>Vorgeheizter Backstein, Anbacktemperatur</t>
  </si>
  <si>
    <t>Sofort schwaden</t>
  </si>
  <si>
    <t>Ausbacktemperatur bis 98 Grad Kerntemperatur</t>
  </si>
  <si>
    <t>Beispiel: Bei einem Teiggewicht von 800g dauert die Backzeit ca. 40 Minuten.</t>
  </si>
  <si>
    <t>Rezepte individuell anpassen auf www.Brotfeuer.com</t>
  </si>
  <si>
    <t>Zutaten überbrühen, quellen lassen, pürieren</t>
  </si>
  <si>
    <t>Zutaten im Wasser quellen lassen</t>
  </si>
  <si>
    <t>1.a Sauerteig Stufe I (1/10/10)</t>
  </si>
  <si>
    <t>1.b Quellstück: Saaten</t>
  </si>
  <si>
    <t>1.c Brühstück: Dinkelvollkornmehl</t>
  </si>
  <si>
    <t>1.d Brühstück: Röstbrot</t>
  </si>
  <si>
    <t>Fortsetzung auf der nächsten Seite</t>
  </si>
  <si>
    <t>Folgetag</t>
  </si>
  <si>
    <t>flexibel:</t>
  </si>
  <si>
    <t>2. Stückgare im Gärkorb, Schluss oben</t>
  </si>
  <si>
    <t>Der Teigling kann in einem Zeitfenster von 15 bis 18 Stunden gebacken werden.</t>
  </si>
  <si>
    <t>Teigling aus Kühl nehmen</t>
  </si>
  <si>
    <t>Teigling auf Backpapier setzen, Schluss unten</t>
  </si>
  <si>
    <t>Teigling einschneiden und nach Belieben mit Saaten oder Flocken bestreuen</t>
  </si>
  <si>
    <r>
      <t xml:space="preserve">Mehrkornbrot 9, kühle Stückgare
</t>
    </r>
    <r>
      <rPr>
        <sz val="9"/>
        <rFont val="Tahoma"/>
        <family val="2"/>
      </rPr>
      <t>Rezepte individuell anpassen auf www.Brotfeuer.com</t>
    </r>
  </si>
  <si>
    <t>37:00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</si>
</sst>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4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9" fontId="6" fillId="0" borderId="0" xfId="0" applyNumberFormat="1" applyFont="1"/>
    <xf numFmtId="9" fontId="3" fillId="0" borderId="1" xfId="0" applyNumberFormat="1" applyFont="1" applyBorder="1"/>
    <xf numFmtId="10" fontId="5" fillId="0" borderId="0" xfId="0" applyNumberFormat="1" applyFont="1" applyAlignment="1">
      <alignment vertical="top"/>
    </xf>
    <xf numFmtId="0" fontId="7" fillId="0" borderId="1" xfId="0" applyFont="1" applyBorder="1"/>
    <xf numFmtId="9" fontId="7" fillId="0" borderId="1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3" fillId="0" borderId="1" xfId="0" applyNumberFormat="1" applyFont="1" applyBorder="1"/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166" fontId="5" fillId="0" borderId="1" xfId="0" applyNumberFormat="1" applyFont="1" applyBorder="1"/>
    <xf numFmtId="10" fontId="5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/>
    <xf numFmtId="169" fontId="2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right"/>
    </xf>
    <xf numFmtId="171" fontId="2" fillId="0" borderId="1" xfId="0" applyNumberFormat="1" applyFont="1" applyBorder="1" applyAlignment="1">
      <alignment horizontal="right"/>
    </xf>
    <xf numFmtId="169" fontId="2" fillId="0" borderId="0" xfId="0" applyNumberFormat="1" applyFont="1" applyAlignment="1">
      <alignment horizontal="left"/>
    </xf>
    <xf numFmtId="170" fontId="2" fillId="0" borderId="0" xfId="0" applyNumberFormat="1" applyFont="1" applyAlignment="1">
      <alignment horizontal="center"/>
    </xf>
    <xf numFmtId="9" fontId="3" fillId="3" borderId="1" xfId="0" applyNumberFormat="1" applyFont="1" applyFill="1" applyBorder="1"/>
    <xf numFmtId="169" fontId="2" fillId="3" borderId="1" xfId="0" applyNumberFormat="1" applyFont="1" applyFill="1" applyBorder="1"/>
    <xf numFmtId="1" fontId="3" fillId="3" borderId="1" xfId="0" applyNumberFormat="1" applyFont="1" applyFill="1" applyBorder="1"/>
    <xf numFmtId="167" fontId="10" fillId="3" borderId="1" xfId="0" applyNumberFormat="1" applyFont="1" applyFill="1" applyBorder="1"/>
    <xf numFmtId="171" fontId="2" fillId="0" borderId="0" xfId="0" applyNumberFormat="1" applyFont="1" applyAlignment="1">
      <alignment horizontal="right"/>
    </xf>
    <xf numFmtId="9" fontId="2" fillId="0" borderId="3" xfId="0" applyNumberFormat="1" applyFont="1" applyBorder="1"/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9" fontId="10" fillId="0" borderId="1" xfId="0" applyNumberFormat="1" applyFont="1" applyBorder="1"/>
    <xf numFmtId="169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64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167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K89"/>
  <sheetViews>
    <sheetView tabSelected="1" workbookViewId="0">
      <selection activeCell="F4" sqref="F4:F6"/>
    </sheetView>
  </sheetViews>
  <sheetFormatPr baseColWidth="10" defaultColWidth="10.85546875" defaultRowHeight="11.25" x14ac:dyDescent="0.15"/>
  <cols>
    <col min="1" max="1" width="33.7109375" style="2" customWidth="1"/>
    <col min="2" max="5" width="8.7109375" style="2" customWidth="1"/>
    <col min="6" max="6" width="15.7109375" style="2" customWidth="1"/>
    <col min="7" max="16384" width="10.85546875" style="2"/>
  </cols>
  <sheetData>
    <row r="1" spans="1:11" s="1" customFormat="1" ht="46.5" customHeight="1" x14ac:dyDescent="0.25">
      <c r="A1" s="94" t="s">
        <v>73</v>
      </c>
      <c r="B1" s="94"/>
      <c r="C1" s="94"/>
      <c r="D1" s="94"/>
      <c r="E1" s="94"/>
      <c r="F1" s="94"/>
      <c r="K1" s="2"/>
    </row>
    <row r="2" spans="1:11" s="3" customFormat="1" ht="23.1" customHeight="1" x14ac:dyDescent="0.15">
      <c r="A2" s="95"/>
      <c r="B2" s="95"/>
      <c r="C2" s="95"/>
      <c r="D2" s="95"/>
      <c r="E2" s="95"/>
      <c r="F2" s="95"/>
    </row>
    <row r="3" spans="1:11" ht="11.45" customHeight="1" x14ac:dyDescent="0.15">
      <c r="A3" s="4" t="s">
        <v>0</v>
      </c>
      <c r="B3" s="5"/>
      <c r="C3" s="6"/>
      <c r="D3" s="6"/>
      <c r="E3" s="6"/>
      <c r="F3" s="6"/>
    </row>
    <row r="4" spans="1:11" ht="11.45" customHeight="1" x14ac:dyDescent="0.15">
      <c r="A4" s="7" t="s">
        <v>1</v>
      </c>
      <c r="B4" s="7"/>
      <c r="C4" s="7"/>
      <c r="D4" s="96" t="s">
        <v>2</v>
      </c>
      <c r="E4" s="96"/>
      <c r="F4" s="8">
        <v>45788</v>
      </c>
    </row>
    <row r="5" spans="1:11" ht="11.45" customHeight="1" x14ac:dyDescent="0.15">
      <c r="A5" s="7" t="s">
        <v>3</v>
      </c>
      <c r="B5" s="7"/>
      <c r="C5" s="7"/>
      <c r="D5" s="96" t="s">
        <v>4</v>
      </c>
      <c r="E5" s="96"/>
      <c r="F5" s="9">
        <v>0.45833333333333331</v>
      </c>
    </row>
    <row r="6" spans="1:11" ht="11.45" customHeight="1" x14ac:dyDescent="0.15">
      <c r="A6" s="7" t="s">
        <v>5</v>
      </c>
      <c r="B6" s="7"/>
      <c r="C6" s="7"/>
      <c r="D6" s="96" t="s">
        <v>6</v>
      </c>
      <c r="E6" s="96"/>
      <c r="F6" s="10">
        <v>800</v>
      </c>
    </row>
    <row r="7" spans="1:11" x14ac:dyDescent="0.15">
      <c r="A7" s="97">
        <f>F6*1.15</f>
        <v>919.99999999999989</v>
      </c>
      <c r="B7" s="97"/>
      <c r="C7" s="97"/>
      <c r="D7" s="97"/>
      <c r="E7" s="97"/>
      <c r="F7" s="97"/>
    </row>
    <row r="8" spans="1:11" x14ac:dyDescent="0.15">
      <c r="B8" s="11" t="s">
        <v>7</v>
      </c>
      <c r="C8" s="12"/>
      <c r="E8" s="12" t="s">
        <v>8</v>
      </c>
    </row>
    <row r="9" spans="1:11" ht="11.45" customHeight="1" x14ac:dyDescent="0.15">
      <c r="B9" s="7" t="s">
        <v>9</v>
      </c>
      <c r="C9" s="13">
        <f>$D$37+$D$59</f>
        <v>0.33</v>
      </c>
      <c r="E9" s="7" t="s">
        <v>10</v>
      </c>
      <c r="F9" s="13">
        <f>$D$59+$D$60+D26+D27/2+D50</f>
        <v>0.63454999999999995</v>
      </c>
    </row>
    <row r="10" spans="1:11" ht="11.45" customHeight="1" x14ac:dyDescent="0.15">
      <c r="B10" s="7" t="s">
        <v>11</v>
      </c>
      <c r="C10" s="13">
        <f>$D$60+D61</f>
        <v>0.42300000000000004</v>
      </c>
      <c r="E10" s="7" t="s">
        <v>12</v>
      </c>
      <c r="F10" s="13">
        <f>$D$37+$D$25+$D$27/2+$D$49+D61</f>
        <v>0.36755000000000004</v>
      </c>
    </row>
    <row r="11" spans="1:11" ht="11.45" customHeight="1" x14ac:dyDescent="0.15">
      <c r="B11" s="7" t="s">
        <v>13</v>
      </c>
      <c r="C11" s="13">
        <f>$D$25+$D$49+$D$27/2+D26+D50</f>
        <v>0.24675000000000002</v>
      </c>
      <c r="F11" s="14">
        <f>SUM(F9:F10)</f>
        <v>1.0021</v>
      </c>
    </row>
    <row r="12" spans="1:11" x14ac:dyDescent="0.15">
      <c r="A12" s="90">
        <f>SUM(C9:C11)</f>
        <v>0.99975000000000014</v>
      </c>
      <c r="B12" s="90"/>
      <c r="C12" s="90"/>
      <c r="D12" s="90"/>
      <c r="E12" s="90"/>
      <c r="F12" s="90"/>
    </row>
    <row r="13" spans="1:11" ht="11.45" customHeight="1" x14ac:dyDescent="0.15">
      <c r="B13" s="91" t="s">
        <v>14</v>
      </c>
      <c r="C13" s="91"/>
      <c r="D13" s="91"/>
      <c r="E13" s="91"/>
    </row>
    <row r="14" spans="1:11" ht="11.45" customHeight="1" x14ac:dyDescent="0.15">
      <c r="B14" s="15" t="s">
        <v>15</v>
      </c>
      <c r="C14" s="16"/>
      <c r="D14" s="15"/>
      <c r="E14" s="17">
        <f>E23+E30+E41+E35+E47+E76+E81+E55+E67</f>
        <v>4.8611111111111105E-2</v>
      </c>
      <c r="F14" s="18"/>
    </row>
    <row r="15" spans="1:11" ht="11.45" customHeight="1" x14ac:dyDescent="0.15">
      <c r="B15" s="7" t="s">
        <v>16</v>
      </c>
      <c r="C15" s="13"/>
      <c r="D15" s="7"/>
      <c r="E15" s="98" t="s">
        <v>74</v>
      </c>
      <c r="F15" s="19"/>
    </row>
    <row r="16" spans="1:11" ht="23.1" customHeight="1" x14ac:dyDescent="0.15">
      <c r="A16" s="92"/>
      <c r="B16" s="92"/>
      <c r="C16" s="92"/>
      <c r="D16" s="92"/>
      <c r="E16" s="92"/>
      <c r="F16" s="92"/>
    </row>
    <row r="17" spans="1:6" ht="11.45" customHeight="1" x14ac:dyDescent="0.15">
      <c r="A17" s="20" t="s">
        <v>17</v>
      </c>
      <c r="B17" s="21">
        <f>B55</f>
        <v>919.80604928000002</v>
      </c>
      <c r="C17" s="22"/>
      <c r="D17" s="23"/>
      <c r="E17" s="24"/>
      <c r="F17" s="25">
        <v>0.51160000000000005</v>
      </c>
    </row>
    <row r="18" spans="1:6" ht="11.45" customHeight="1" x14ac:dyDescent="0.15">
      <c r="A18" s="7" t="s">
        <v>18</v>
      </c>
      <c r="B18" s="26">
        <f>A7*F17</f>
        <v>470.67199999999997</v>
      </c>
      <c r="C18" s="27" t="s">
        <v>19</v>
      </c>
      <c r="D18" s="28">
        <f>D37+D25+D27/2+D59+D60+D49+D26+D50+D61</f>
        <v>0.99975000000000014</v>
      </c>
      <c r="E18" s="29" t="e">
        <f>B37+B25+B27/2+B59+B60+#REF!+B49+B26+B50+B61+#REF!</f>
        <v>#REF!</v>
      </c>
      <c r="F18" s="30" t="e">
        <f>E18/B17</f>
        <v>#REF!</v>
      </c>
    </row>
    <row r="19" spans="1:6" ht="11.45" customHeight="1" x14ac:dyDescent="0.15">
      <c r="A19" s="7" t="s">
        <v>20</v>
      </c>
      <c r="B19" s="26">
        <f>A7*F19</f>
        <v>284.51060258719497</v>
      </c>
      <c r="C19" s="27" t="s">
        <v>19</v>
      </c>
      <c r="D19" s="28">
        <f>D42+D36+D24+D27/2+D56+D48+D31</f>
        <v>0.82149000000000005</v>
      </c>
      <c r="E19" s="29">
        <f>B42+B36+B24+B27/2+B56+B31</f>
        <v>284.4506232</v>
      </c>
      <c r="F19" s="30">
        <f>E19/B17</f>
        <v>0.30925065498608151</v>
      </c>
    </row>
    <row r="20" spans="1:6" ht="11.45" customHeight="1" x14ac:dyDescent="0.15">
      <c r="A20" s="93"/>
      <c r="B20" s="93"/>
      <c r="C20" s="93"/>
      <c r="D20" s="93"/>
      <c r="E20" s="93"/>
      <c r="F20" s="93"/>
    </row>
    <row r="21" spans="1:6" s="31" customFormat="1" ht="12.95" customHeight="1" x14ac:dyDescent="0.25">
      <c r="B21" s="32" t="s">
        <v>21</v>
      </c>
      <c r="C21" s="33" t="s">
        <v>22</v>
      </c>
      <c r="D21" s="34" t="s">
        <v>23</v>
      </c>
      <c r="E21" s="35" t="s">
        <v>24</v>
      </c>
      <c r="F21" s="35" t="s">
        <v>25</v>
      </c>
    </row>
    <row r="22" spans="1:6" s="42" customFormat="1" x14ac:dyDescent="0.15">
      <c r="A22" s="36" t="s">
        <v>26</v>
      </c>
      <c r="B22" s="37"/>
      <c r="C22" s="38"/>
      <c r="D22" s="39"/>
      <c r="E22" s="40"/>
      <c r="F22" s="41"/>
    </row>
    <row r="23" spans="1:6" ht="12.4" customHeight="1" x14ac:dyDescent="0.15">
      <c r="A23" s="36" t="s">
        <v>61</v>
      </c>
      <c r="B23" s="37">
        <f>SUM(B24:B27)</f>
        <v>46.455326399999997</v>
      </c>
      <c r="C23" s="38"/>
      <c r="D23" s="39">
        <f>SUM(D24:D27)</f>
        <v>9.8699999999999996E-2</v>
      </c>
      <c r="E23" s="40">
        <v>3.472222222222222E-3</v>
      </c>
      <c r="F23" s="41">
        <f>F28-E23</f>
        <v>45786.916666666672</v>
      </c>
    </row>
    <row r="24" spans="1:6" ht="12.4" customHeight="1" x14ac:dyDescent="0.15">
      <c r="A24" s="43" t="s">
        <v>27</v>
      </c>
      <c r="B24" s="44">
        <f>B$18*D24</f>
        <v>22.121583999999999</v>
      </c>
      <c r="C24" s="49">
        <v>45</v>
      </c>
      <c r="D24" s="46">
        <f>D27*10</f>
        <v>4.7E-2</v>
      </c>
      <c r="E24" s="50"/>
      <c r="F24" s="51"/>
    </row>
    <row r="25" spans="1:6" ht="12.6" customHeight="1" x14ac:dyDescent="0.15">
      <c r="A25" s="43" t="s">
        <v>32</v>
      </c>
      <c r="B25" s="44">
        <f>B$18*D25</f>
        <v>11.060791999999999</v>
      </c>
      <c r="C25" s="49"/>
      <c r="D25" s="46">
        <f>D27*5</f>
        <v>2.35E-2</v>
      </c>
      <c r="E25" s="50"/>
      <c r="F25" s="51"/>
    </row>
    <row r="26" spans="1:6" ht="12.6" customHeight="1" x14ac:dyDescent="0.15">
      <c r="A26" s="43" t="s">
        <v>33</v>
      </c>
      <c r="B26" s="44">
        <f>B$18*D26</f>
        <v>11.060791999999999</v>
      </c>
      <c r="C26" s="49"/>
      <c r="D26" s="46">
        <f>D27*5</f>
        <v>2.35E-2</v>
      </c>
      <c r="E26" s="50"/>
      <c r="F26" s="51"/>
    </row>
    <row r="27" spans="1:6" ht="12.4" customHeight="1" x14ac:dyDescent="0.15">
      <c r="A27" s="43" t="s">
        <v>34</v>
      </c>
      <c r="B27" s="60">
        <f>B$18*D27</f>
        <v>2.2121583999999999</v>
      </c>
      <c r="C27" s="49">
        <v>5</v>
      </c>
      <c r="D27" s="46">
        <v>4.7000000000000002E-3</v>
      </c>
      <c r="E27" s="50"/>
      <c r="F27" s="51"/>
    </row>
    <row r="28" spans="1:6" ht="12.4" customHeight="1" x14ac:dyDescent="0.15">
      <c r="A28" s="43" t="s">
        <v>35</v>
      </c>
      <c r="B28" s="60"/>
      <c r="C28" s="49">
        <v>21</v>
      </c>
      <c r="D28" s="46"/>
      <c r="E28" s="50">
        <v>0.5</v>
      </c>
      <c r="F28" s="51">
        <f>F47-E28</f>
        <v>45786.920138888891</v>
      </c>
    </row>
    <row r="29" spans="1:6" ht="11.45" customHeight="1" x14ac:dyDescent="0.15">
      <c r="A29" s="52"/>
      <c r="B29" s="44"/>
      <c r="C29" s="49"/>
      <c r="D29" s="46"/>
      <c r="E29" s="50"/>
      <c r="F29" s="51"/>
    </row>
    <row r="30" spans="1:6" ht="11.45" customHeight="1" x14ac:dyDescent="0.15">
      <c r="A30" s="36" t="s">
        <v>62</v>
      </c>
      <c r="B30" s="37">
        <f>SUM(B31:B33)</f>
        <v>70.600799999999992</v>
      </c>
      <c r="C30" s="38"/>
      <c r="D30" s="39">
        <f>SUM(D31:D33)</f>
        <v>0.15000000000000002</v>
      </c>
      <c r="E30" s="40">
        <v>3.472222222222222E-3</v>
      </c>
      <c r="F30" s="41">
        <f>F33-E30</f>
        <v>45786.920138888891</v>
      </c>
    </row>
    <row r="31" spans="1:6" s="3" customFormat="1" ht="11.45" customHeight="1" x14ac:dyDescent="0.15">
      <c r="A31" s="43" t="s">
        <v>27</v>
      </c>
      <c r="B31" s="44">
        <f>B$18*D31</f>
        <v>47.0672</v>
      </c>
      <c r="C31" s="45">
        <v>16</v>
      </c>
      <c r="D31" s="46">
        <v>0.1</v>
      </c>
      <c r="E31" s="47">
        <v>2.0833333333333332E-2</v>
      </c>
      <c r="F31" s="48"/>
    </row>
    <row r="32" spans="1:6" ht="11.45" customHeight="1" x14ac:dyDescent="0.15">
      <c r="A32" s="43" t="s">
        <v>28</v>
      </c>
      <c r="B32" s="44">
        <f>B$18*D32</f>
        <v>23.5336</v>
      </c>
      <c r="C32" s="49"/>
      <c r="D32" s="46">
        <v>0.05</v>
      </c>
      <c r="E32" s="50"/>
      <c r="F32" s="51"/>
    </row>
    <row r="33" spans="1:6" ht="11.45" customHeight="1" x14ac:dyDescent="0.15">
      <c r="A33" s="52" t="s">
        <v>60</v>
      </c>
      <c r="B33" s="44"/>
      <c r="C33" s="49">
        <v>21</v>
      </c>
      <c r="D33" s="46"/>
      <c r="E33" s="50">
        <f>E35+E38</f>
        <v>0.49652777777777773</v>
      </c>
      <c r="F33" s="51">
        <f>F$47-E33</f>
        <v>45786.923611111109</v>
      </c>
    </row>
    <row r="34" spans="1:6" ht="11.45" customHeight="1" x14ac:dyDescent="0.15">
      <c r="A34" s="52"/>
      <c r="B34" s="44"/>
      <c r="C34" s="49"/>
      <c r="D34" s="46"/>
      <c r="E34" s="50"/>
      <c r="F34" s="51"/>
    </row>
    <row r="35" spans="1:6" ht="11.45" customHeight="1" x14ac:dyDescent="0.15">
      <c r="A35" s="36" t="s">
        <v>63</v>
      </c>
      <c r="B35" s="37">
        <f>SUM(B36:B38)</f>
        <v>82.367599999999996</v>
      </c>
      <c r="C35" s="38"/>
      <c r="D35" s="39">
        <f>SUM(D36:D38)</f>
        <v>0.17499999999999999</v>
      </c>
      <c r="E35" s="40">
        <v>6.9444444444444441E-3</v>
      </c>
      <c r="F35" s="41">
        <f>F38-E35</f>
        <v>45786.923611111109</v>
      </c>
    </row>
    <row r="36" spans="1:6" ht="11.45" customHeight="1" x14ac:dyDescent="0.15">
      <c r="A36" s="43" t="s">
        <v>27</v>
      </c>
      <c r="B36" s="44">
        <f>B$18*D36</f>
        <v>58.833999999999996</v>
      </c>
      <c r="C36" s="49">
        <v>100</v>
      </c>
      <c r="D36" s="46">
        <f>D37*2.5</f>
        <v>0.125</v>
      </c>
      <c r="E36" s="47">
        <v>1.0416666666666666E-2</v>
      </c>
      <c r="F36" s="48"/>
    </row>
    <row r="37" spans="1:6" ht="11.45" customHeight="1" x14ac:dyDescent="0.15">
      <c r="A37" s="43" t="s">
        <v>29</v>
      </c>
      <c r="B37" s="44">
        <f>B$18*D37</f>
        <v>23.5336</v>
      </c>
      <c r="C37" s="49"/>
      <c r="D37" s="46">
        <v>0.05</v>
      </c>
      <c r="E37" s="48"/>
      <c r="F37" s="48"/>
    </row>
    <row r="38" spans="1:6" ht="11.45" customHeight="1" x14ac:dyDescent="0.15">
      <c r="A38" s="43" t="s">
        <v>30</v>
      </c>
      <c r="B38" s="53"/>
      <c r="C38" s="49">
        <v>21</v>
      </c>
      <c r="D38" s="46"/>
      <c r="E38" s="50">
        <f>E41+E44</f>
        <v>0.48958333333333331</v>
      </c>
      <c r="F38" s="51">
        <f>F$47-E38</f>
        <v>45786.930555555555</v>
      </c>
    </row>
    <row r="39" spans="1:6" ht="11.45" hidden="1" customHeight="1" x14ac:dyDescent="0.15">
      <c r="A39" s="43"/>
      <c r="B39" s="44"/>
      <c r="C39" s="49"/>
      <c r="D39" s="46"/>
      <c r="E39" s="48"/>
      <c r="F39" s="48"/>
    </row>
    <row r="40" spans="1:6" ht="11.45" customHeight="1" x14ac:dyDescent="0.15">
      <c r="A40" s="43"/>
      <c r="B40" s="44"/>
      <c r="C40" s="49"/>
      <c r="D40" s="46"/>
      <c r="E40" s="48"/>
      <c r="F40" s="48"/>
    </row>
    <row r="41" spans="1:6" ht="11.45" customHeight="1" x14ac:dyDescent="0.15">
      <c r="A41" s="36" t="s">
        <v>64</v>
      </c>
      <c r="B41" s="37">
        <f>SUM(B42:B44)</f>
        <v>94.134399999999999</v>
      </c>
      <c r="C41" s="38"/>
      <c r="D41" s="39">
        <f>SUM(D42:D44)</f>
        <v>0.2</v>
      </c>
      <c r="E41" s="40">
        <v>6.9444444444444441E-3</v>
      </c>
      <c r="F41" s="41">
        <f>F44-E41</f>
        <v>45786.930555555555</v>
      </c>
    </row>
    <row r="42" spans="1:6" ht="11.45" customHeight="1" x14ac:dyDescent="0.15">
      <c r="A42" s="43" t="s">
        <v>27</v>
      </c>
      <c r="B42" s="44">
        <f>B$18*D42</f>
        <v>70.600800000000007</v>
      </c>
      <c r="C42" s="49">
        <v>100</v>
      </c>
      <c r="D42" s="46">
        <f>D43*3</f>
        <v>0.15000000000000002</v>
      </c>
      <c r="E42" s="47"/>
      <c r="F42" s="48"/>
    </row>
    <row r="43" spans="1:6" ht="11.45" customHeight="1" x14ac:dyDescent="0.15">
      <c r="A43" s="43" t="s">
        <v>31</v>
      </c>
      <c r="B43" s="44">
        <f>B$18*D43</f>
        <v>23.5336</v>
      </c>
      <c r="C43" s="49"/>
      <c r="D43" s="46">
        <v>0.05</v>
      </c>
      <c r="E43" s="48"/>
      <c r="F43" s="48"/>
    </row>
    <row r="44" spans="1:6" ht="11.45" customHeight="1" x14ac:dyDescent="0.15">
      <c r="A44" s="43" t="s">
        <v>59</v>
      </c>
      <c r="B44" s="44"/>
      <c r="C44" s="49">
        <v>21</v>
      </c>
      <c r="D44" s="46"/>
      <c r="E44" s="50">
        <v>0.4826388888888889</v>
      </c>
      <c r="F44" s="51">
        <f>F$47-E44</f>
        <v>45786.9375</v>
      </c>
    </row>
    <row r="45" spans="1:6" x14ac:dyDescent="0.15">
      <c r="A45" s="61"/>
      <c r="B45" s="55"/>
      <c r="C45" s="56"/>
      <c r="D45" s="57"/>
      <c r="E45" s="58"/>
      <c r="F45" s="62"/>
    </row>
    <row r="46" spans="1:6" ht="12.4" customHeight="1" x14ac:dyDescent="0.15">
      <c r="A46" s="63" t="s">
        <v>66</v>
      </c>
      <c r="B46" s="64"/>
      <c r="C46" s="65"/>
      <c r="D46" s="66"/>
      <c r="E46" s="40"/>
      <c r="F46" s="41"/>
    </row>
    <row r="47" spans="1:6" ht="12.4" customHeight="1" x14ac:dyDescent="0.15">
      <c r="A47" s="63" t="s">
        <v>36</v>
      </c>
      <c r="B47" s="64">
        <f>SUM(B48:B51)</f>
        <v>241.56769727999998</v>
      </c>
      <c r="C47" s="65"/>
      <c r="D47" s="66">
        <f>SUM(D48:D51)</f>
        <v>0.51324000000000003</v>
      </c>
      <c r="E47" s="40">
        <v>3.472222222222222E-3</v>
      </c>
      <c r="F47" s="41">
        <f>F52-E47</f>
        <v>45787.420138888891</v>
      </c>
    </row>
    <row r="48" spans="1:6" ht="12.4" customHeight="1" x14ac:dyDescent="0.15">
      <c r="A48" s="43" t="s">
        <v>27</v>
      </c>
      <c r="B48" s="44">
        <f>B$18*D48</f>
        <v>102.20171807999999</v>
      </c>
      <c r="C48" s="49">
        <v>45</v>
      </c>
      <c r="D48" s="46">
        <f>D51*2.2</f>
        <v>0.21714</v>
      </c>
      <c r="E48" s="50"/>
      <c r="F48" s="51"/>
    </row>
    <row r="49" spans="1:6" ht="12.4" customHeight="1" x14ac:dyDescent="0.15">
      <c r="A49" s="43" t="s">
        <v>32</v>
      </c>
      <c r="B49" s="44">
        <f>B$18*D49</f>
        <v>46.455326399999997</v>
      </c>
      <c r="C49" s="49"/>
      <c r="D49" s="46">
        <f>D51</f>
        <v>9.8699999999999996E-2</v>
      </c>
      <c r="E49" s="50"/>
      <c r="F49" s="51"/>
    </row>
    <row r="50" spans="1:6" ht="12.4" customHeight="1" x14ac:dyDescent="0.15">
      <c r="A50" s="43" t="s">
        <v>33</v>
      </c>
      <c r="B50" s="44">
        <f>B$18*D50</f>
        <v>46.455326399999997</v>
      </c>
      <c r="C50" s="49"/>
      <c r="D50" s="46">
        <f>D51</f>
        <v>9.8699999999999996E-2</v>
      </c>
      <c r="E50" s="50"/>
      <c r="F50" s="51"/>
    </row>
    <row r="51" spans="1:6" ht="12.4" customHeight="1" x14ac:dyDescent="0.15">
      <c r="A51" s="43" t="str">
        <f>A23</f>
        <v>1.a Sauerteig Stufe I (1/10/10)</v>
      </c>
      <c r="B51" s="44">
        <f>B$18*D51</f>
        <v>46.455326399999997</v>
      </c>
      <c r="C51" s="49">
        <f>C28</f>
        <v>21</v>
      </c>
      <c r="D51" s="46">
        <f>D23</f>
        <v>9.8699999999999996E-2</v>
      </c>
      <c r="E51" s="50"/>
      <c r="F51" s="51"/>
    </row>
    <row r="52" spans="1:6" ht="12.4" customHeight="1" x14ac:dyDescent="0.15">
      <c r="A52" s="43" t="s">
        <v>35</v>
      </c>
      <c r="B52" s="44"/>
      <c r="C52" s="49">
        <v>26</v>
      </c>
      <c r="D52" s="46"/>
      <c r="E52" s="50">
        <v>0.125</v>
      </c>
      <c r="F52" s="51">
        <f>F55-E52</f>
        <v>45787.423611111109</v>
      </c>
    </row>
    <row r="53" spans="1:6" ht="12.4" customHeight="1" x14ac:dyDescent="0.15">
      <c r="A53" s="54"/>
      <c r="B53" s="67"/>
      <c r="C53" s="56"/>
      <c r="D53" s="57"/>
      <c r="E53" s="58"/>
      <c r="F53" s="59" t="s">
        <v>65</v>
      </c>
    </row>
    <row r="54" spans="1:6" ht="12.4" customHeight="1" x14ac:dyDescent="0.15">
      <c r="A54" s="54"/>
      <c r="B54" s="67"/>
      <c r="C54" s="56"/>
      <c r="D54" s="57"/>
      <c r="E54" s="58"/>
      <c r="F54" s="59"/>
    </row>
    <row r="55" spans="1:6" s="42" customFormat="1" x14ac:dyDescent="0.15">
      <c r="A55" s="36" t="s">
        <v>37</v>
      </c>
      <c r="B55" s="37">
        <f>SUM(B56:B68)</f>
        <v>919.80604928000002</v>
      </c>
      <c r="C55" s="38"/>
      <c r="D55" s="39">
        <f>SUM(D56:D64)</f>
        <v>1.7712400000000001</v>
      </c>
      <c r="E55" s="40">
        <v>6.9444444444444441E-3</v>
      </c>
      <c r="F55" s="41">
        <f>F64-E55</f>
        <v>45787.548611111109</v>
      </c>
    </row>
    <row r="56" spans="1:6" ht="11.45" customHeight="1" x14ac:dyDescent="0.15">
      <c r="A56" s="68" t="s">
        <v>27</v>
      </c>
      <c r="B56" s="69">
        <f>B$18*D56</f>
        <v>84.720959999999991</v>
      </c>
      <c r="C56" s="70">
        <v>16</v>
      </c>
      <c r="D56" s="71">
        <v>0.18</v>
      </c>
    </row>
    <row r="57" spans="1:6" ht="11.45" customHeight="1" x14ac:dyDescent="0.15">
      <c r="A57" s="43" t="str">
        <f>A35</f>
        <v>1.c Brühstück: Dinkelvollkornmehl</v>
      </c>
      <c r="B57" s="44">
        <f>B$18*D57</f>
        <v>82.367599999999996</v>
      </c>
      <c r="C57" s="49">
        <v>21</v>
      </c>
      <c r="D57" s="46">
        <f>D35</f>
        <v>0.17499999999999999</v>
      </c>
      <c r="E57" s="48"/>
      <c r="F57" s="51"/>
    </row>
    <row r="58" spans="1:6" ht="11.45" customHeight="1" x14ac:dyDescent="0.15">
      <c r="A58" s="43" t="str">
        <f>A41</f>
        <v>1.d Brühstück: Röstbrot</v>
      </c>
      <c r="B58" s="44">
        <f>B41</f>
        <v>94.134399999999999</v>
      </c>
      <c r="C58" s="49">
        <v>21</v>
      </c>
      <c r="D58" s="46">
        <f>D41</f>
        <v>0.2</v>
      </c>
      <c r="E58" s="50"/>
      <c r="F58" s="51"/>
    </row>
    <row r="59" spans="1:6" ht="11.45" customHeight="1" x14ac:dyDescent="0.15">
      <c r="A59" s="43" t="s">
        <v>38</v>
      </c>
      <c r="B59" s="44">
        <f>B$18*D59</f>
        <v>131.78816</v>
      </c>
      <c r="C59" s="49"/>
      <c r="D59" s="46">
        <v>0.28000000000000003</v>
      </c>
      <c r="E59" s="50"/>
      <c r="F59" s="51"/>
    </row>
    <row r="60" spans="1:6" ht="11.45" customHeight="1" x14ac:dyDescent="0.15">
      <c r="A60" s="43" t="s">
        <v>39</v>
      </c>
      <c r="B60" s="44">
        <f>B$18*D60</f>
        <v>108.25456</v>
      </c>
      <c r="C60" s="49"/>
      <c r="D60" s="46">
        <v>0.23</v>
      </c>
      <c r="E60" s="50"/>
      <c r="F60" s="51"/>
    </row>
    <row r="61" spans="1:6" ht="11.45" customHeight="1" x14ac:dyDescent="0.15">
      <c r="A61" s="43" t="s">
        <v>40</v>
      </c>
      <c r="B61" s="44">
        <f>B$18*D61</f>
        <v>90.839695999999989</v>
      </c>
      <c r="C61" s="49"/>
      <c r="D61" s="46">
        <v>0.193</v>
      </c>
      <c r="E61" s="50"/>
      <c r="F61" s="51"/>
    </row>
    <row r="62" spans="1:6" ht="11.45" customHeight="1" x14ac:dyDescent="0.15">
      <c r="A62" s="43" t="str">
        <f>A47</f>
        <v>1.e Sauerteig Stufe II warm (1/2/2,2)</v>
      </c>
      <c r="B62" s="44">
        <f>B47</f>
        <v>241.56769727999998</v>
      </c>
      <c r="C62" s="49">
        <f>C52</f>
        <v>26</v>
      </c>
      <c r="D62" s="46">
        <f>D47</f>
        <v>0.51324000000000003</v>
      </c>
      <c r="E62" s="48"/>
      <c r="F62" s="51"/>
    </row>
    <row r="63" spans="1:6" ht="11.45" customHeight="1" x14ac:dyDescent="0.15">
      <c r="A63" s="68" t="s">
        <v>41</v>
      </c>
      <c r="B63" s="69"/>
      <c r="C63" s="49"/>
      <c r="D63" s="46"/>
      <c r="E63" s="48"/>
      <c r="F63" s="51"/>
    </row>
    <row r="64" spans="1:6" ht="11.45" customHeight="1" x14ac:dyDescent="0.15">
      <c r="A64" s="43" t="s">
        <v>42</v>
      </c>
      <c r="B64" s="44"/>
      <c r="C64" s="49"/>
      <c r="D64" s="46"/>
      <c r="E64" s="50">
        <v>2.0833333333333332E-2</v>
      </c>
      <c r="F64" s="51">
        <f>F67-E64</f>
        <v>45787.555555555555</v>
      </c>
    </row>
    <row r="65" spans="1:6" ht="11.45" customHeight="1" x14ac:dyDescent="0.15">
      <c r="A65" s="43" t="s">
        <v>43</v>
      </c>
      <c r="B65" s="60">
        <f>B$18*D65</f>
        <v>10.825455999999999</v>
      </c>
      <c r="C65" s="49"/>
      <c r="D65" s="46">
        <v>2.3E-2</v>
      </c>
      <c r="E65" s="48"/>
      <c r="F65" s="51"/>
    </row>
    <row r="66" spans="1:6" ht="11.45" customHeight="1" x14ac:dyDescent="0.15">
      <c r="A66" s="43" t="s">
        <v>44</v>
      </c>
      <c r="B66" s="60">
        <f>B$18*D66</f>
        <v>4.7067199999999998</v>
      </c>
      <c r="C66" s="49"/>
      <c r="D66" s="46">
        <v>0.01</v>
      </c>
      <c r="E66" s="48"/>
      <c r="F66" s="51"/>
    </row>
    <row r="67" spans="1:6" ht="11.45" customHeight="1" x14ac:dyDescent="0.15">
      <c r="A67" s="43" t="s">
        <v>45</v>
      </c>
      <c r="B67" s="44"/>
      <c r="C67" s="49"/>
      <c r="D67" s="46"/>
      <c r="E67" s="72">
        <v>6.9444444444444441E-3</v>
      </c>
      <c r="F67" s="73">
        <f>F73-E67</f>
        <v>45787.576388888891</v>
      </c>
    </row>
    <row r="68" spans="1:6" ht="11.45" customHeight="1" x14ac:dyDescent="0.15">
      <c r="A68" s="43" t="str">
        <f>A30</f>
        <v>1.b Quellstück: Saaten</v>
      </c>
      <c r="B68" s="44">
        <f>B30</f>
        <v>70.600799999999992</v>
      </c>
      <c r="C68" s="49">
        <v>21</v>
      </c>
      <c r="D68" s="46">
        <f>D30</f>
        <v>0.15000000000000002</v>
      </c>
      <c r="E68" s="50"/>
      <c r="F68" s="51"/>
    </row>
    <row r="69" spans="1:6" ht="11.45" customHeight="1" x14ac:dyDescent="0.15">
      <c r="A69" s="43" t="s">
        <v>46</v>
      </c>
      <c r="B69" s="44"/>
      <c r="C69" s="49"/>
      <c r="D69" s="46"/>
      <c r="E69" s="50"/>
      <c r="F69" s="51"/>
    </row>
    <row r="70" spans="1:6" ht="11.45" customHeight="1" x14ac:dyDescent="0.15">
      <c r="A70" s="74" t="s">
        <v>47</v>
      </c>
      <c r="B70" s="75">
        <f>B$18*D70</f>
        <v>23.5336</v>
      </c>
      <c r="C70" s="76">
        <v>16</v>
      </c>
      <c r="D70" s="46">
        <v>0.05</v>
      </c>
      <c r="E70" s="48"/>
      <c r="F70" s="51"/>
    </row>
    <row r="71" spans="1:6" s="3" customFormat="1" ht="11.45" customHeight="1" x14ac:dyDescent="0.15">
      <c r="A71" s="43" t="s">
        <v>48</v>
      </c>
      <c r="B71" s="44"/>
      <c r="C71" s="45">
        <v>26</v>
      </c>
      <c r="D71" s="77"/>
      <c r="E71" s="48"/>
      <c r="F71" s="51"/>
    </row>
    <row r="72" spans="1:6" ht="11.45" customHeight="1" x14ac:dyDescent="0.15">
      <c r="A72" s="43"/>
      <c r="B72" s="44"/>
      <c r="C72" s="49"/>
      <c r="D72" s="46"/>
      <c r="E72" s="48"/>
      <c r="F72" s="51"/>
    </row>
    <row r="73" spans="1:6" ht="11.45" customHeight="1" x14ac:dyDescent="0.15">
      <c r="A73" s="36" t="s">
        <v>49</v>
      </c>
      <c r="B73" s="64"/>
      <c r="C73" s="78">
        <v>21</v>
      </c>
      <c r="D73" s="66"/>
      <c r="E73" s="79">
        <v>0.125</v>
      </c>
      <c r="F73" s="80">
        <f>F76-E73</f>
        <v>45787.583333333336</v>
      </c>
    </row>
    <row r="74" spans="1:6" s="3" customFormat="1" ht="11.45" customHeight="1" x14ac:dyDescent="0.15">
      <c r="A74" s="43" t="s">
        <v>50</v>
      </c>
      <c r="B74" s="44"/>
      <c r="C74" s="45"/>
      <c r="D74" s="77"/>
      <c r="E74" s="48"/>
      <c r="F74" s="51"/>
    </row>
    <row r="75" spans="1:6" ht="11.45" customHeight="1" x14ac:dyDescent="0.15">
      <c r="A75" s="7"/>
      <c r="B75" s="81"/>
      <c r="C75" s="82"/>
      <c r="D75" s="83"/>
      <c r="E75" s="48"/>
      <c r="F75" s="51"/>
    </row>
    <row r="76" spans="1:6" ht="11.45" customHeight="1" x14ac:dyDescent="0.15">
      <c r="A76" s="36" t="s">
        <v>51</v>
      </c>
      <c r="B76" s="84"/>
      <c r="C76" s="78"/>
      <c r="D76" s="66"/>
      <c r="E76" s="40">
        <v>6.9444444444444441E-3</v>
      </c>
      <c r="F76" s="41">
        <f>F78-E76</f>
        <v>45787.708333333336</v>
      </c>
    </row>
    <row r="77" spans="1:6" ht="11.45" customHeight="1" x14ac:dyDescent="0.15">
      <c r="A77" s="13" t="s">
        <v>52</v>
      </c>
      <c r="B77" s="85"/>
      <c r="C77" s="82"/>
      <c r="D77" s="83"/>
      <c r="E77" s="50"/>
      <c r="F77" s="51"/>
    </row>
    <row r="78" spans="1:6" ht="11.45" customHeight="1" x14ac:dyDescent="0.15">
      <c r="A78" s="2" t="s">
        <v>68</v>
      </c>
      <c r="B78" s="85"/>
      <c r="C78" s="82">
        <v>5</v>
      </c>
      <c r="D78" s="88" t="s">
        <v>67</v>
      </c>
      <c r="E78" s="50">
        <v>0.70833333333333337</v>
      </c>
      <c r="F78" s="51">
        <f>F81-E78</f>
        <v>45787.715277777781</v>
      </c>
    </row>
    <row r="79" spans="1:6" ht="11.45" customHeight="1" x14ac:dyDescent="0.15">
      <c r="A79" s="13" t="s">
        <v>69</v>
      </c>
      <c r="B79" s="85"/>
      <c r="C79" s="82"/>
      <c r="D79" s="83"/>
      <c r="E79" s="89"/>
      <c r="F79" s="51"/>
    </row>
    <row r="80" spans="1:6" ht="11.45" customHeight="1" x14ac:dyDescent="0.15">
      <c r="A80" s="13"/>
      <c r="B80" s="85"/>
      <c r="C80" s="82"/>
      <c r="D80" s="83"/>
      <c r="E80" s="89"/>
      <c r="F80" s="51"/>
    </row>
    <row r="81" spans="1:6" ht="11.45" customHeight="1" x14ac:dyDescent="0.15">
      <c r="A81" s="36" t="s">
        <v>53</v>
      </c>
      <c r="B81" s="84"/>
      <c r="C81" s="86"/>
      <c r="D81" s="66"/>
      <c r="E81" s="40">
        <v>3.472222222222222E-3</v>
      </c>
      <c r="F81" s="41">
        <f>F85-E81</f>
        <v>45788.423611111117</v>
      </c>
    </row>
    <row r="82" spans="1:6" ht="11.45" customHeight="1" x14ac:dyDescent="0.15">
      <c r="A82" s="7" t="s">
        <v>70</v>
      </c>
      <c r="B82" s="81"/>
      <c r="C82" s="82"/>
      <c r="D82" s="83"/>
      <c r="E82" s="48"/>
      <c r="F82" s="51"/>
    </row>
    <row r="83" spans="1:6" ht="11.45" customHeight="1" x14ac:dyDescent="0.15">
      <c r="A83" s="7" t="s">
        <v>71</v>
      </c>
      <c r="B83" s="81"/>
      <c r="C83" s="82"/>
      <c r="D83" s="83"/>
      <c r="E83" s="48"/>
      <c r="F83" s="51"/>
    </row>
    <row r="84" spans="1:6" ht="11.45" customHeight="1" x14ac:dyDescent="0.15">
      <c r="A84" s="7" t="s">
        <v>72</v>
      </c>
      <c r="B84" s="81"/>
      <c r="C84" s="82"/>
      <c r="D84" s="83"/>
      <c r="E84" s="48"/>
      <c r="F84" s="51"/>
    </row>
    <row r="85" spans="1:6" ht="11.45" customHeight="1" x14ac:dyDescent="0.15">
      <c r="A85" s="13" t="s">
        <v>54</v>
      </c>
      <c r="B85" s="85"/>
      <c r="C85" s="82">
        <v>240</v>
      </c>
      <c r="D85" s="83"/>
      <c r="E85" s="50">
        <v>6.9444444444444441E-3</v>
      </c>
      <c r="F85" s="51">
        <f>F87-E85</f>
        <v>45788.427083333336</v>
      </c>
    </row>
    <row r="86" spans="1:6" ht="11.45" customHeight="1" x14ac:dyDescent="0.15">
      <c r="A86" s="13" t="s">
        <v>55</v>
      </c>
      <c r="B86" s="44"/>
      <c r="C86" s="82"/>
      <c r="D86" s="83"/>
      <c r="E86" s="48"/>
      <c r="F86" s="51"/>
    </row>
    <row r="87" spans="1:6" ht="11.45" customHeight="1" x14ac:dyDescent="0.15">
      <c r="A87" s="13" t="s">
        <v>56</v>
      </c>
      <c r="B87" s="85"/>
      <c r="C87" s="82">
        <v>210</v>
      </c>
      <c r="D87" s="83"/>
      <c r="E87" s="50">
        <v>2.4305555555555556E-2</v>
      </c>
      <c r="F87" s="51">
        <f>F88-E87</f>
        <v>45788.434027777781</v>
      </c>
    </row>
    <row r="88" spans="1:6" ht="11.45" customHeight="1" x14ac:dyDescent="0.15">
      <c r="A88" s="13" t="s">
        <v>57</v>
      </c>
      <c r="B88" s="85"/>
      <c r="C88" s="82"/>
      <c r="D88" s="83"/>
      <c r="E88" s="50"/>
      <c r="F88" s="51">
        <f>F4+F5</f>
        <v>45788.458333333336</v>
      </c>
    </row>
    <row r="89" spans="1:6" ht="11.45" customHeight="1" x14ac:dyDescent="0.15">
      <c r="F89" s="87" t="s">
        <v>58</v>
      </c>
    </row>
  </sheetData>
  <sheetProtection algorithmName="SHA-512" hashValue="mSdrfNPRRCeIRvcAqqHrVyk7fl3DdaQCCB1a8UL+VyBknv0gEE4WlH9TcJUxj/3xKsqf42zTrx5oEZCDI8IujA==" saltValue="PvyLKwsbPz5f7eqUo5u9Gg==" spinCount="100000" sheet="1" objects="1" scenarios="1"/>
  <mergeCells count="10">
    <mergeCell ref="A12:F12"/>
    <mergeCell ref="B13:E13"/>
    <mergeCell ref="A16:F16"/>
    <mergeCell ref="A20:F20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Mehrkornbrot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2025-05-09T20:37:02Z</cp:lastPrinted>
  <dcterms:created xsi:type="dcterms:W3CDTF">2025-04-29T22:05:03Z</dcterms:created>
  <dcterms:modified xsi:type="dcterms:W3CDTF">2025-05-23T11:28:27Z</dcterms:modified>
</cp:coreProperties>
</file>