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Brotfeuer-Internetseite_xar_files/"/>
    </mc:Choice>
  </mc:AlternateContent>
  <xr:revisionPtr revIDLastSave="0" documentId="14_{CAC98E8C-A953-43C1-A036-FB8C90ACCA5F}" xr6:coauthVersionLast="47" xr6:coauthVersionMax="47" xr10:uidLastSave="{00000000-0000-0000-0000-000000000000}"/>
  <bookViews>
    <workbookView xWindow="-110" yWindow="-110" windowWidth="19420" windowHeight="10300" xr2:uid="{3A8C6D8A-FCD6-4547-BEEB-8E2D365A24B7}"/>
  </bookViews>
  <sheets>
    <sheet name="Müslikasten33SS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B18" i="1" s="1"/>
  <c r="D14" i="1"/>
  <c r="C9" i="1"/>
  <c r="F83" i="1"/>
  <c r="F82" i="1" s="1"/>
  <c r="F80" i="1" s="1"/>
  <c r="F77" i="1" s="1"/>
  <c r="F75" i="1" s="1"/>
  <c r="F73" i="1" s="1"/>
  <c r="F71" i="1" s="1"/>
  <c r="F64" i="1" s="1"/>
  <c r="F61" i="1" s="1"/>
  <c r="F54" i="1" s="1"/>
  <c r="C67" i="1"/>
  <c r="A67" i="1"/>
  <c r="C59" i="1"/>
  <c r="A59" i="1"/>
  <c r="E44" i="1"/>
  <c r="E39" i="1" s="1"/>
  <c r="D46" i="1"/>
  <c r="D67" i="1" s="1"/>
  <c r="D41" i="1"/>
  <c r="D66" i="1" s="1"/>
  <c r="D36" i="1"/>
  <c r="D65" i="1" s="1"/>
  <c r="D33" i="1"/>
  <c r="D30" i="1" s="1"/>
  <c r="D55" i="1" s="1"/>
  <c r="C33" i="1"/>
  <c r="A33" i="1"/>
  <c r="D31" i="1"/>
  <c r="D25" i="1"/>
  <c r="F10" i="1" s="1"/>
  <c r="D24" i="1"/>
  <c r="C10" i="1"/>
  <c r="F9" i="1"/>
  <c r="D63" i="1" l="1"/>
  <c r="B63" i="1" s="1"/>
  <c r="B55" i="1"/>
  <c r="D18" i="1"/>
  <c r="C11" i="1"/>
  <c r="A12" i="1" s="1"/>
  <c r="D29" i="1"/>
  <c r="D59" i="1" s="1"/>
  <c r="D54" i="1" s="1"/>
  <c r="D23" i="1"/>
  <c r="F11" i="1"/>
  <c r="F34" i="1"/>
  <c r="F29" i="1" s="1"/>
  <c r="F27" i="1" s="1"/>
  <c r="F23" i="1" s="1"/>
  <c r="F51" i="1"/>
  <c r="F46" i="1" s="1"/>
  <c r="F39" i="1"/>
  <c r="F36" i="1" s="1"/>
  <c r="F44" i="1"/>
  <c r="F41" i="1" s="1"/>
  <c r="B48" i="1"/>
  <c r="B66" i="1"/>
  <c r="B69" i="1"/>
  <c r="B37" i="1"/>
  <c r="B43" i="1"/>
  <c r="B49" i="1"/>
  <c r="B32" i="1"/>
  <c r="B42" i="1"/>
  <c r="B33" i="1"/>
  <c r="B38" i="1"/>
  <c r="B50" i="1"/>
  <c r="B65" i="1"/>
  <c r="B24" i="1"/>
  <c r="B30" i="1"/>
  <c r="B56" i="1"/>
  <c r="B62" i="1"/>
  <c r="B25" i="1"/>
  <c r="B57" i="1"/>
  <c r="B31" i="1"/>
  <c r="B58" i="1"/>
  <c r="B26" i="1"/>
  <c r="B47" i="1"/>
  <c r="E18" i="1" l="1"/>
  <c r="D19" i="1"/>
  <c r="E19" i="1"/>
  <c r="B41" i="1"/>
  <c r="B29" i="1"/>
  <c r="B59" i="1" s="1"/>
  <c r="B23" i="1"/>
  <c r="B36" i="1"/>
  <c r="B46" i="1"/>
  <c r="B67" i="1" s="1"/>
  <c r="B54" i="1" l="1"/>
  <c r="B17" i="1" s="1"/>
  <c r="F18" i="1" s="1"/>
  <c r="F19" i="1" l="1"/>
  <c r="B19" i="1" s="1"/>
</calcChain>
</file>

<file path=xl/sharedStrings.xml><?xml version="1.0" encoding="utf-8"?>
<sst xmlns="http://schemas.openxmlformats.org/spreadsheetml/2006/main" count="82" uniqueCount="73">
  <si>
    <t>Zuerst Datum, Uhrzeit und Teiggewicht hier eingeben:</t>
  </si>
  <si>
    <t>Datum: An welchem Tag möchte ich backen? &gt; &gt;</t>
  </si>
  <si>
    <t>TT.MM &gt; &gt;</t>
  </si>
  <si>
    <t>Uhrzeit: Zu welcher Uhrzeit soll das Brot fertig gebacken sein? &gt; &gt;</t>
  </si>
  <si>
    <t>hh:mm &gt; &gt;</t>
  </si>
  <si>
    <t>Gewicht: Wie viel Gramm soll mein Brot ungefähr wiegen? &gt; &gt;</t>
  </si>
  <si>
    <t>Zahl ohne "g" &gt; &gt;</t>
  </si>
  <si>
    <t>Welche Getreide?</t>
  </si>
  <si>
    <t>Welche Mehltypen?</t>
  </si>
  <si>
    <t>Dinkel</t>
  </si>
  <si>
    <t>Helle Mehle</t>
  </si>
  <si>
    <t>Weizen</t>
  </si>
  <si>
    <t>Vollkorn</t>
  </si>
  <si>
    <t>Roggen</t>
  </si>
  <si>
    <t>Übersicht Zeiten</t>
  </si>
  <si>
    <t>Reife- und Backzeiten</t>
  </si>
  <si>
    <t>Rezeptgewicht</t>
  </si>
  <si>
    <t>Mehlmenge</t>
  </si>
  <si>
    <t xml:space="preserve"> = </t>
  </si>
  <si>
    <t>Flüssigkeit</t>
  </si>
  <si>
    <t>Gramm</t>
  </si>
  <si>
    <t xml:space="preserve">   °C</t>
  </si>
  <si>
    <t xml:space="preserve">      %</t>
  </si>
  <si>
    <t>Dauer</t>
  </si>
  <si>
    <t>Datum, Startzeit</t>
  </si>
  <si>
    <t>Vorstufen und -teige</t>
  </si>
  <si>
    <t>1.a Sauerteig Stufe I warm (1/5/5)</t>
  </si>
  <si>
    <t>Wasser</t>
  </si>
  <si>
    <t>Roggenvollkornmehl</t>
  </si>
  <si>
    <t>Roggenanstellgut TA200</t>
  </si>
  <si>
    <t>Zutaten mischen, danach Reife</t>
  </si>
  <si>
    <t>1.b Salz-Sauerteig Stufe II (1/6/6,6)</t>
  </si>
  <si>
    <t>Salz</t>
  </si>
  <si>
    <t>1.c Quellstück Nüsse</t>
  </si>
  <si>
    <t>Nüsse</t>
  </si>
  <si>
    <t>Zutaten im Wasser quellen lassen</t>
  </si>
  <si>
    <t>1.d Quellstück Rosinen</t>
  </si>
  <si>
    <t>Traubensaft</t>
  </si>
  <si>
    <t>Rosinen oder Sultaninen</t>
  </si>
  <si>
    <t>Zutaten im Saft quellen lassen</t>
  </si>
  <si>
    <t>1.e Quellstück Saaten</t>
  </si>
  <si>
    <t>(geröstete) Haferflocken</t>
  </si>
  <si>
    <t>(geröstete) Sonnenblumenkerne</t>
  </si>
  <si>
    <t>Dinkelvollkornmehl</t>
  </si>
  <si>
    <t>2. Hauptteig</t>
  </si>
  <si>
    <t>Dinkelmehl 630</t>
  </si>
  <si>
    <t>Weizenmehl 550</t>
  </si>
  <si>
    <t>Zutaten mischen</t>
  </si>
  <si>
    <t>Kesselruhe</t>
  </si>
  <si>
    <t>Honig oder Rübenkraut</t>
  </si>
  <si>
    <t>Kneten bis Fenstertest</t>
  </si>
  <si>
    <t>1.d Quellstück Rosinen, abgetropft</t>
  </si>
  <si>
    <t>1.c Quellstück Nüsse, abgetropft</t>
  </si>
  <si>
    <t>Zutaten schonend einkneten</t>
  </si>
  <si>
    <t>Optional: Bassinage, Wasser</t>
  </si>
  <si>
    <t>3. Stockgare</t>
  </si>
  <si>
    <t>4. Teiglinge aufbereiten zur Stückgare</t>
  </si>
  <si>
    <t>Teiglinge abstechen, auf Spannung bringen und formen</t>
  </si>
  <si>
    <t>5. Einschießen &amp; Backen</t>
  </si>
  <si>
    <t>Optional: Teigling mit Saaten oder Flocken bestreuen</t>
  </si>
  <si>
    <t>Teigling einschneiden</t>
  </si>
  <si>
    <t>Vorgeheizter Backstein, Anbacktemperatur</t>
  </si>
  <si>
    <t>Sofort schwaden</t>
  </si>
  <si>
    <t>Ausbacktemperatur bis 98 Grad Kerntemperatur</t>
  </si>
  <si>
    <t>Beispiel: Bei einem Teiggewicht von 900g dauert die Backzeit ca. 45 Minuten.</t>
  </si>
  <si>
    <t>Rezepte individuell anpassen auf www.Brotfeuer.com</t>
  </si>
  <si>
    <t>Stückgare im Kasten, Schluss unten</t>
  </si>
  <si>
    <t>(geschrotete) Leinsaat</t>
  </si>
  <si>
    <r>
      <t xml:space="preserve">Müslikasten-Sauerteigbrot (ohne Backhefe)
</t>
    </r>
    <r>
      <rPr>
        <sz val="9"/>
        <rFont val="Tahoma"/>
        <family val="2"/>
      </rPr>
      <t>Rezepte individuell anpassen auf www.Brotfeuer.com</t>
    </r>
  </si>
  <si>
    <t>Müslikasten</t>
  </si>
  <si>
    <t>Fortsetzung auf der nächsten Seite.</t>
  </si>
  <si>
    <t>Zubereitungszeit:</t>
  </si>
  <si>
    <t>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</si>
</sst>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#,##0.0\ &quot;g&quot;"/>
    <numFmt numFmtId="172" formatCode="dd/\ mm/yy"/>
  </numFmts>
  <fonts count="11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b/>
      <sz val="9"/>
      <color theme="0"/>
      <name val="Tahoma"/>
      <family val="2"/>
    </font>
    <font>
      <sz val="9"/>
      <color theme="0"/>
      <name val="Tahoma"/>
      <family val="2"/>
    </font>
    <font>
      <b/>
      <sz val="9"/>
      <color theme="1"/>
      <name val="Tahoma"/>
      <family val="2"/>
    </font>
    <font>
      <sz val="9"/>
      <color rgb="FF0070C0"/>
      <name val="Tahoma"/>
      <family val="2"/>
    </font>
    <font>
      <sz val="9"/>
      <color rgb="FFFF0000"/>
      <name val="Tahoma"/>
      <family val="2"/>
    </font>
    <font>
      <sz val="9"/>
      <color theme="0" tint="-0.249977111117893"/>
      <name val="Tahoma"/>
      <family val="2"/>
    </font>
    <font>
      <sz val="9"/>
      <color theme="0" tint="-0.3499862666707357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9" fontId="4" fillId="2" borderId="1" xfId="0" applyNumberFormat="1" applyFont="1" applyFill="1" applyBorder="1" applyAlignment="1">
      <alignment horizontal="left" vertical="top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1" xfId="0" applyFont="1" applyBorder="1"/>
    <xf numFmtId="165" fontId="4" fillId="2" borderId="1" xfId="0" applyNumberFormat="1" applyFont="1" applyFill="1" applyBorder="1" applyAlignment="1" applyProtection="1">
      <alignment horizontal="left"/>
      <protection locked="0"/>
    </xf>
    <xf numFmtId="3" fontId="4" fillId="2" borderId="1" xfId="0" applyNumberFormat="1" applyFont="1" applyFill="1" applyBorder="1" applyAlignment="1" applyProtection="1">
      <alignment horizontal="left"/>
      <protection locked="0"/>
    </xf>
    <xf numFmtId="9" fontId="3" fillId="0" borderId="1" xfId="0" applyNumberFormat="1" applyFont="1" applyBorder="1"/>
    <xf numFmtId="0" fontId="7" fillId="0" borderId="1" xfId="0" applyFont="1" applyBorder="1"/>
    <xf numFmtId="9" fontId="7" fillId="0" borderId="1" xfId="0" applyNumberFormat="1" applyFont="1" applyBorder="1"/>
    <xf numFmtId="0" fontId="3" fillId="0" borderId="3" xfId="0" applyFont="1" applyBorder="1"/>
    <xf numFmtId="166" fontId="2" fillId="0" borderId="3" xfId="0" applyNumberFormat="1" applyFont="1" applyBorder="1"/>
    <xf numFmtId="1" fontId="3" fillId="0" borderId="3" xfId="0" applyNumberFormat="1" applyFont="1" applyBorder="1" applyAlignment="1">
      <alignment horizontal="center"/>
    </xf>
    <xf numFmtId="9" fontId="9" fillId="0" borderId="3" xfId="0" applyNumberFormat="1" applyFont="1" applyBorder="1"/>
    <xf numFmtId="166" fontId="2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167" fontId="9" fillId="0" borderId="1" xfId="0" applyNumberFormat="1" applyFont="1" applyBorder="1"/>
    <xf numFmtId="0" fontId="3" fillId="0" borderId="0" xfId="0" applyFont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 wrapText="1"/>
    </xf>
    <xf numFmtId="9" fontId="2" fillId="3" borderId="1" xfId="0" applyNumberFormat="1" applyFont="1" applyFill="1" applyBorder="1"/>
    <xf numFmtId="169" fontId="2" fillId="3" borderId="1" xfId="0" applyNumberFormat="1" applyFont="1" applyFill="1" applyBorder="1" applyAlignment="1">
      <alignment horizontal="right"/>
    </xf>
    <xf numFmtId="1" fontId="2" fillId="3" borderId="1" xfId="0" applyNumberFormat="1" applyFont="1" applyFill="1" applyBorder="1" applyAlignment="1">
      <alignment horizontal="right"/>
    </xf>
    <xf numFmtId="167" fontId="10" fillId="3" borderId="1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center"/>
    </xf>
    <xf numFmtId="170" fontId="7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9" fontId="2" fillId="0" borderId="1" xfId="0" applyNumberFormat="1" applyFont="1" applyBorder="1"/>
    <xf numFmtId="169" fontId="2" fillId="0" borderId="1" xfId="0" applyNumberFormat="1" applyFont="1" applyBorder="1" applyAlignment="1">
      <alignment horizontal="right"/>
    </xf>
    <xf numFmtId="168" fontId="3" fillId="0" borderId="1" xfId="0" applyNumberFormat="1" applyFont="1" applyBorder="1" applyAlignment="1">
      <alignment horizontal="right"/>
    </xf>
    <xf numFmtId="167" fontId="10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center"/>
    </xf>
    <xf numFmtId="170" fontId="2" fillId="0" borderId="1" xfId="0" applyNumberFormat="1" applyFont="1" applyBorder="1" applyAlignment="1">
      <alignment horizontal="center"/>
    </xf>
    <xf numFmtId="171" fontId="2" fillId="0" borderId="1" xfId="0" applyNumberFormat="1" applyFont="1" applyBorder="1" applyAlignment="1">
      <alignment horizontal="right"/>
    </xf>
    <xf numFmtId="9" fontId="3" fillId="3" borderId="1" xfId="0" applyNumberFormat="1" applyFont="1" applyFill="1" applyBorder="1"/>
    <xf numFmtId="169" fontId="2" fillId="3" borderId="1" xfId="0" applyNumberFormat="1" applyFont="1" applyFill="1" applyBorder="1"/>
    <xf numFmtId="1" fontId="3" fillId="3" borderId="1" xfId="0" applyNumberFormat="1" applyFont="1" applyFill="1" applyBorder="1"/>
    <xf numFmtId="167" fontId="10" fillId="3" borderId="1" xfId="0" applyNumberFormat="1" applyFont="1" applyFill="1" applyBorder="1"/>
    <xf numFmtId="9" fontId="2" fillId="0" borderId="0" xfId="0" applyNumberFormat="1" applyFont="1"/>
    <xf numFmtId="169" fontId="2" fillId="0" borderId="0" xfId="0" applyNumberFormat="1" applyFont="1" applyAlignment="1">
      <alignment horizontal="right"/>
    </xf>
    <xf numFmtId="168" fontId="3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/>
    </xf>
    <xf numFmtId="170" fontId="2" fillId="0" borderId="0" xfId="0" applyNumberFormat="1" applyFont="1" applyAlignment="1">
      <alignment horizontal="center"/>
    </xf>
    <xf numFmtId="169" fontId="2" fillId="0" borderId="1" xfId="0" applyNumberFormat="1" applyFont="1" applyBorder="1" applyAlignment="1">
      <alignment horizontal="left"/>
    </xf>
    <xf numFmtId="166" fontId="3" fillId="0" borderId="0" xfId="0" applyNumberFormat="1" applyFont="1"/>
    <xf numFmtId="169" fontId="3" fillId="0" borderId="0" xfId="0" applyNumberFormat="1" applyFont="1"/>
    <xf numFmtId="168" fontId="2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9" fontId="2" fillId="0" borderId="3" xfId="0" applyNumberFormat="1" applyFont="1" applyBorder="1" applyAlignment="1">
      <alignment horizontal="left"/>
    </xf>
    <xf numFmtId="169" fontId="2" fillId="0" borderId="3" xfId="0" applyNumberFormat="1" applyFont="1" applyBorder="1" applyAlignment="1">
      <alignment horizontal="right"/>
    </xf>
    <xf numFmtId="168" fontId="3" fillId="0" borderId="3" xfId="0" applyNumberFormat="1" applyFont="1" applyBorder="1" applyAlignment="1">
      <alignment horizontal="right"/>
    </xf>
    <xf numFmtId="167" fontId="10" fillId="0" borderId="3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center"/>
    </xf>
    <xf numFmtId="170" fontId="2" fillId="0" borderId="3" xfId="0" applyNumberFormat="1" applyFont="1" applyBorder="1" applyAlignment="1">
      <alignment horizontal="right"/>
    </xf>
    <xf numFmtId="9" fontId="2" fillId="0" borderId="3" xfId="0" applyNumberFormat="1" applyFont="1" applyBorder="1"/>
    <xf numFmtId="165" fontId="7" fillId="0" borderId="1" xfId="0" applyNumberFormat="1" applyFont="1" applyBorder="1" applyAlignment="1">
      <alignment horizontal="center"/>
    </xf>
    <xf numFmtId="170" fontId="7" fillId="0" borderId="1" xfId="0" applyNumberFormat="1" applyFont="1" applyBorder="1" applyAlignment="1">
      <alignment horizontal="center"/>
    </xf>
    <xf numFmtId="9" fontId="10" fillId="0" borderId="1" xfId="0" applyNumberFormat="1" applyFont="1" applyBorder="1"/>
    <xf numFmtId="169" fontId="10" fillId="0" borderId="1" xfId="0" applyNumberFormat="1" applyFont="1" applyBorder="1" applyAlignment="1">
      <alignment horizontal="right"/>
    </xf>
    <xf numFmtId="168" fontId="10" fillId="0" borderId="1" xfId="0" applyNumberFormat="1" applyFont="1" applyBorder="1" applyAlignment="1">
      <alignment horizontal="right"/>
    </xf>
    <xf numFmtId="168" fontId="2" fillId="3" borderId="1" xfId="0" applyNumberFormat="1" applyFont="1" applyFill="1" applyBorder="1"/>
    <xf numFmtId="165" fontId="2" fillId="3" borderId="1" xfId="0" applyNumberFormat="1" applyFont="1" applyFill="1" applyBorder="1" applyAlignment="1">
      <alignment horizontal="center"/>
    </xf>
    <xf numFmtId="170" fontId="2" fillId="3" borderId="1" xfId="0" applyNumberFormat="1" applyFont="1" applyFill="1" applyBorder="1" applyAlignment="1">
      <alignment horizontal="center"/>
    </xf>
    <xf numFmtId="164" fontId="2" fillId="0" borderId="1" xfId="0" applyNumberFormat="1" applyFont="1" applyBorder="1"/>
    <xf numFmtId="168" fontId="3" fillId="0" borderId="1" xfId="0" applyNumberFormat="1" applyFont="1" applyBorder="1"/>
    <xf numFmtId="167" fontId="10" fillId="0" borderId="1" xfId="0" applyNumberFormat="1" applyFont="1" applyBorder="1"/>
    <xf numFmtId="164" fontId="2" fillId="3" borderId="1" xfId="0" applyNumberFormat="1" applyFont="1" applyFill="1" applyBorder="1"/>
    <xf numFmtId="0" fontId="2" fillId="0" borderId="1" xfId="0" applyFont="1" applyBorder="1"/>
    <xf numFmtId="1" fontId="2" fillId="3" borderId="1" xfId="0" applyNumberFormat="1" applyFont="1" applyFill="1" applyBorder="1"/>
    <xf numFmtId="0" fontId="2" fillId="0" borderId="0" xfId="0" applyFont="1" applyAlignment="1">
      <alignment horizontal="right"/>
    </xf>
    <xf numFmtId="172" fontId="4" fillId="2" borderId="1" xfId="0" applyNumberFormat="1" applyFont="1" applyFill="1" applyBorder="1" applyAlignment="1" applyProtection="1">
      <alignment horizontal="left"/>
      <protection locked="0"/>
    </xf>
    <xf numFmtId="1" fontId="5" fillId="0" borderId="0" xfId="0" applyNumberFormat="1" applyFont="1" applyAlignment="1">
      <alignment horizontal="right"/>
    </xf>
    <xf numFmtId="10" fontId="5" fillId="0" borderId="0" xfId="0" applyNumberFormat="1" applyFont="1"/>
    <xf numFmtId="166" fontId="5" fillId="0" borderId="1" xfId="0" applyNumberFormat="1" applyFont="1" applyBorder="1"/>
    <xf numFmtId="10" fontId="5" fillId="0" borderId="1" xfId="0" applyNumberFormat="1" applyFont="1" applyBorder="1"/>
    <xf numFmtId="169" fontId="2" fillId="0" borderId="0" xfId="0" applyNumberFormat="1" applyFont="1" applyAlignment="1">
      <alignment horizontal="left"/>
    </xf>
    <xf numFmtId="170" fontId="2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5" fontId="7" fillId="0" borderId="1" xfId="0" applyNumberFormat="1" applyFont="1" applyBorder="1" applyAlignment="1">
      <alignment horizontal="left"/>
    </xf>
    <xf numFmtId="0" fontId="3" fillId="0" borderId="0" xfId="0" applyFont="1" applyBorder="1"/>
    <xf numFmtId="165" fontId="8" fillId="0" borderId="0" xfId="0" applyNumberFormat="1" applyFont="1" applyBorder="1"/>
    <xf numFmtId="165" fontId="3" fillId="0" borderId="0" xfId="0" applyNumberFormat="1" applyFont="1" applyBorder="1"/>
    <xf numFmtId="49" fontId="3" fillId="0" borderId="1" xfId="0" applyNumberFormat="1" applyFont="1" applyBorder="1" applyAlignment="1">
      <alignment horizontal="left"/>
    </xf>
    <xf numFmtId="9" fontId="6" fillId="0" borderId="0" xfId="0" applyNumberFormat="1" applyFont="1" applyBorder="1"/>
    <xf numFmtId="9" fontId="3" fillId="0" borderId="0" xfId="0" applyNumberFormat="1" applyFont="1" applyBorder="1"/>
    <xf numFmtId="10" fontId="5" fillId="0" borderId="0" xfId="0" applyNumberFormat="1" applyFont="1" applyBorder="1" applyAlignment="1">
      <alignment vertical="top"/>
    </xf>
    <xf numFmtId="10" fontId="5" fillId="0" borderId="0" xfId="0" applyNumberFormat="1" applyFont="1" applyBorder="1" applyAlignment="1">
      <alignment horizontal="center" vertical="top"/>
    </xf>
    <xf numFmtId="0" fontId="6" fillId="3" borderId="0" xfId="0" applyFont="1" applyFill="1" applyBorder="1"/>
    <xf numFmtId="9" fontId="6" fillId="3" borderId="0" xfId="0" applyNumberFormat="1" applyFont="1" applyFill="1" applyBorder="1"/>
    <xf numFmtId="0" fontId="3" fillId="3" borderId="0" xfId="0" applyFont="1" applyFill="1" applyBorder="1"/>
    <xf numFmtId="9" fontId="3" fillId="3" borderId="0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D6E8A-3B1C-4A1B-9081-E758F29D656A}">
  <dimension ref="A1:K84"/>
  <sheetViews>
    <sheetView tabSelected="1" workbookViewId="0">
      <selection activeCell="F4" sqref="F4"/>
    </sheetView>
  </sheetViews>
  <sheetFormatPr baseColWidth="10" defaultColWidth="10.81640625" defaultRowHeight="11.5" x14ac:dyDescent="0.25"/>
  <cols>
    <col min="1" max="1" width="33.7265625" style="2" customWidth="1"/>
    <col min="2" max="5" width="8.7265625" style="2" customWidth="1"/>
    <col min="6" max="6" width="15.7265625" style="2" customWidth="1"/>
    <col min="7" max="16384" width="10.81640625" style="2"/>
  </cols>
  <sheetData>
    <row r="1" spans="1:11" s="1" customFormat="1" ht="46.5" customHeight="1" x14ac:dyDescent="0.35">
      <c r="A1" s="87" t="s">
        <v>68</v>
      </c>
      <c r="B1" s="87"/>
      <c r="C1" s="87"/>
      <c r="D1" s="87"/>
      <c r="E1" s="87"/>
      <c r="F1" s="87"/>
      <c r="K1" s="2"/>
    </row>
    <row r="2" spans="1:11" s="3" customFormat="1" ht="23.15" customHeight="1" x14ac:dyDescent="0.25">
      <c r="A2" s="88"/>
      <c r="B2" s="88"/>
      <c r="C2" s="88"/>
      <c r="D2" s="88"/>
      <c r="E2" s="88"/>
      <c r="F2" s="88"/>
    </row>
    <row r="3" spans="1:11" ht="11.5" customHeight="1" x14ac:dyDescent="0.25">
      <c r="A3" s="4" t="s">
        <v>0</v>
      </c>
      <c r="B3" s="5"/>
      <c r="C3" s="6"/>
      <c r="D3" s="6"/>
      <c r="E3" s="6"/>
      <c r="F3" s="6"/>
    </row>
    <row r="4" spans="1:11" ht="11.5" customHeight="1" x14ac:dyDescent="0.25">
      <c r="A4" s="7" t="s">
        <v>1</v>
      </c>
      <c r="B4" s="7"/>
      <c r="C4" s="7"/>
      <c r="D4" s="89" t="s">
        <v>2</v>
      </c>
      <c r="E4" s="89"/>
      <c r="F4" s="77">
        <v>45841</v>
      </c>
    </row>
    <row r="5" spans="1:11" ht="11.5" customHeight="1" x14ac:dyDescent="0.25">
      <c r="A5" s="7" t="s">
        <v>3</v>
      </c>
      <c r="B5" s="7"/>
      <c r="C5" s="7"/>
      <c r="D5" s="89" t="s">
        <v>4</v>
      </c>
      <c r="E5" s="89"/>
      <c r="F5" s="8">
        <v>0.58333333333333337</v>
      </c>
    </row>
    <row r="6" spans="1:11" ht="11.5" customHeight="1" x14ac:dyDescent="0.25">
      <c r="A6" s="7" t="s">
        <v>5</v>
      </c>
      <c r="B6" s="7"/>
      <c r="C6" s="7"/>
      <c r="D6" s="89" t="s">
        <v>6</v>
      </c>
      <c r="E6" s="89"/>
      <c r="F6" s="9">
        <v>700</v>
      </c>
    </row>
    <row r="7" spans="1:11" x14ac:dyDescent="0.25">
      <c r="A7" s="90">
        <f>F6*1.15</f>
        <v>804.99999999999989</v>
      </c>
      <c r="B7" s="90"/>
      <c r="C7" s="90"/>
      <c r="D7" s="90"/>
      <c r="E7" s="90"/>
      <c r="F7" s="90"/>
    </row>
    <row r="8" spans="1:11" x14ac:dyDescent="0.25">
      <c r="A8" s="92"/>
      <c r="B8" s="100" t="s">
        <v>7</v>
      </c>
      <c r="C8" s="101"/>
      <c r="D8" s="92"/>
      <c r="E8" s="96" t="s">
        <v>8</v>
      </c>
      <c r="F8" s="92"/>
    </row>
    <row r="9" spans="1:11" ht="11.5" customHeight="1" x14ac:dyDescent="0.25">
      <c r="A9" s="92"/>
      <c r="B9" s="102" t="s">
        <v>9</v>
      </c>
      <c r="C9" s="103">
        <f>$D$56+$D$58</f>
        <v>0.32499999999999996</v>
      </c>
      <c r="D9" s="92"/>
      <c r="E9" s="92" t="s">
        <v>10</v>
      </c>
      <c r="F9" s="97">
        <f>$D$56+$D$57</f>
        <v>0.5</v>
      </c>
    </row>
    <row r="10" spans="1:11" ht="11.5" customHeight="1" x14ac:dyDescent="0.25">
      <c r="A10" s="92"/>
      <c r="B10" s="102" t="s">
        <v>11</v>
      </c>
      <c r="C10" s="103">
        <f>$D$57</f>
        <v>0.35</v>
      </c>
      <c r="D10" s="92"/>
      <c r="E10" s="92" t="s">
        <v>12</v>
      </c>
      <c r="F10" s="97">
        <f>$D$25+$D$26/2+$D$58+$D$32</f>
        <v>0.49974999999999997</v>
      </c>
    </row>
    <row r="11" spans="1:11" ht="11.5" customHeight="1" x14ac:dyDescent="0.25">
      <c r="A11" s="92"/>
      <c r="B11" s="102" t="s">
        <v>13</v>
      </c>
      <c r="C11" s="103">
        <f>$D$25+$D$32+$D$26/2</f>
        <v>0.32474999999999998</v>
      </c>
      <c r="D11" s="92"/>
      <c r="E11" s="92"/>
      <c r="F11" s="98">
        <f>SUM(F9:F10)</f>
        <v>0.99974999999999992</v>
      </c>
    </row>
    <row r="12" spans="1:11" x14ac:dyDescent="0.25">
      <c r="A12" s="99">
        <f>SUM(C9:C11)</f>
        <v>0.99974999999999992</v>
      </c>
      <c r="B12" s="99"/>
      <c r="C12" s="99"/>
      <c r="D12" s="99"/>
      <c r="E12" s="99"/>
      <c r="F12" s="99"/>
    </row>
    <row r="13" spans="1:11" ht="11.5" customHeight="1" x14ac:dyDescent="0.25">
      <c r="B13" s="84" t="s">
        <v>14</v>
      </c>
      <c r="C13" s="84"/>
      <c r="D13" s="84"/>
      <c r="E13" s="84"/>
    </row>
    <row r="14" spans="1:11" ht="11.5" customHeight="1" x14ac:dyDescent="0.25">
      <c r="B14" s="11" t="s">
        <v>71</v>
      </c>
      <c r="C14" s="12"/>
      <c r="D14" s="91">
        <f>E23+E46+E29+E73+E77+E54+E64+E36+E41</f>
        <v>4.8611111111111119E-2</v>
      </c>
      <c r="E14" s="92"/>
      <c r="F14" s="93"/>
    </row>
    <row r="15" spans="1:11" ht="11.5" customHeight="1" x14ac:dyDescent="0.25">
      <c r="B15" s="7" t="s">
        <v>15</v>
      </c>
      <c r="C15" s="10"/>
      <c r="D15" s="95" t="s">
        <v>72</v>
      </c>
      <c r="E15" s="94"/>
      <c r="F15" s="94"/>
    </row>
    <row r="16" spans="1:11" x14ac:dyDescent="0.25">
      <c r="A16" s="85"/>
      <c r="B16" s="85"/>
      <c r="C16" s="85"/>
      <c r="D16" s="85"/>
      <c r="E16" s="85"/>
      <c r="F16" s="85"/>
    </row>
    <row r="17" spans="1:6" ht="11.5" customHeight="1" x14ac:dyDescent="0.25">
      <c r="A17" s="13" t="s">
        <v>16</v>
      </c>
      <c r="B17" s="14">
        <f>B54</f>
        <v>804.84240112499981</v>
      </c>
      <c r="C17" s="15"/>
      <c r="D17" s="16"/>
      <c r="E17" s="78"/>
      <c r="F17" s="79">
        <v>0.44350000000000001</v>
      </c>
    </row>
    <row r="18" spans="1:6" ht="11.5" customHeight="1" x14ac:dyDescent="0.25">
      <c r="A18" s="7" t="s">
        <v>17</v>
      </c>
      <c r="B18" s="17">
        <f>A7*F17</f>
        <v>357.01749999999993</v>
      </c>
      <c r="C18" s="18" t="s">
        <v>18</v>
      </c>
      <c r="D18" s="19">
        <f>D25+D26/2+D56+D57+D58+D32</f>
        <v>0.99974999999999992</v>
      </c>
      <c r="E18" s="80">
        <f>B25+B26/2+B56+B57+B58+B32</f>
        <v>356.92824562499993</v>
      </c>
      <c r="F18" s="81">
        <f>E18/B17</f>
        <v>0.44347594650342675</v>
      </c>
    </row>
    <row r="19" spans="1:6" ht="11.5" customHeight="1" x14ac:dyDescent="0.25">
      <c r="A19" s="7" t="s">
        <v>19</v>
      </c>
      <c r="B19" s="17">
        <f>A7*F19</f>
        <v>178.55445212286438</v>
      </c>
      <c r="C19" s="18" t="s">
        <v>18</v>
      </c>
      <c r="D19" s="19">
        <f>D24+D26/2+D55+D30+D47+D42+D37</f>
        <v>0.92974999999999997</v>
      </c>
      <c r="E19" s="80">
        <f>B24+B26/2+B55+B47+B42+D37</f>
        <v>178.51949562499999</v>
      </c>
      <c r="F19" s="81">
        <f>E19/B17</f>
        <v>0.22180677282343403</v>
      </c>
    </row>
    <row r="20" spans="1:6" ht="11.5" customHeight="1" x14ac:dyDescent="0.25">
      <c r="A20" s="86"/>
      <c r="B20" s="86"/>
      <c r="C20" s="86"/>
      <c r="D20" s="86"/>
      <c r="E20" s="86"/>
      <c r="F20" s="86"/>
    </row>
    <row r="21" spans="1:6" s="20" customFormat="1" ht="13" customHeight="1" x14ac:dyDescent="0.35">
      <c r="B21" s="21" t="s">
        <v>20</v>
      </c>
      <c r="C21" s="22" t="s">
        <v>21</v>
      </c>
      <c r="D21" s="23" t="s">
        <v>22</v>
      </c>
      <c r="E21" s="24" t="s">
        <v>23</v>
      </c>
      <c r="F21" s="24" t="s">
        <v>24</v>
      </c>
    </row>
    <row r="22" spans="1:6" s="31" customFormat="1" x14ac:dyDescent="0.25">
      <c r="A22" s="25" t="s">
        <v>25</v>
      </c>
      <c r="B22" s="26"/>
      <c r="C22" s="27"/>
      <c r="D22" s="28"/>
      <c r="E22" s="29"/>
      <c r="F22" s="30"/>
    </row>
    <row r="23" spans="1:6" ht="12.4" customHeight="1" x14ac:dyDescent="0.25">
      <c r="A23" s="25" t="s">
        <v>26</v>
      </c>
      <c r="B23" s="26">
        <f>SUM(B24:B26)</f>
        <v>17.672366249999996</v>
      </c>
      <c r="C23" s="27"/>
      <c r="D23" s="28">
        <f>SUM(D24:D26)</f>
        <v>4.9499999999999995E-2</v>
      </c>
      <c r="E23" s="29">
        <v>3.472222222222222E-3</v>
      </c>
      <c r="F23" s="30">
        <f>F27-E23</f>
        <v>45840.583333333336</v>
      </c>
    </row>
    <row r="24" spans="1:6" ht="12.4" customHeight="1" x14ac:dyDescent="0.25">
      <c r="A24" s="32" t="s">
        <v>27</v>
      </c>
      <c r="B24" s="33">
        <f>B$18*D24</f>
        <v>8.0328937499999977</v>
      </c>
      <c r="C24" s="34">
        <v>45</v>
      </c>
      <c r="D24" s="35">
        <f>D26*5</f>
        <v>2.2499999999999999E-2</v>
      </c>
      <c r="E24" s="36"/>
      <c r="F24" s="37"/>
    </row>
    <row r="25" spans="1:6" ht="12.65" customHeight="1" x14ac:dyDescent="0.25">
      <c r="A25" s="32" t="s">
        <v>28</v>
      </c>
      <c r="B25" s="33">
        <f>B$18*D25</f>
        <v>8.0328937499999977</v>
      </c>
      <c r="C25" s="34"/>
      <c r="D25" s="35">
        <f>D26*5</f>
        <v>2.2499999999999999E-2</v>
      </c>
      <c r="E25" s="36"/>
      <c r="F25" s="37"/>
    </row>
    <row r="26" spans="1:6" ht="12.4" customHeight="1" x14ac:dyDescent="0.25">
      <c r="A26" s="32" t="s">
        <v>29</v>
      </c>
      <c r="B26" s="38">
        <f>B$18*D26</f>
        <v>1.6065787499999995</v>
      </c>
      <c r="C26" s="34">
        <v>5</v>
      </c>
      <c r="D26" s="35">
        <v>4.4999999999999997E-3</v>
      </c>
      <c r="E26" s="36"/>
      <c r="F26" s="37"/>
    </row>
    <row r="27" spans="1:6" ht="12.4" customHeight="1" x14ac:dyDescent="0.25">
      <c r="A27" s="32" t="s">
        <v>30</v>
      </c>
      <c r="B27" s="38"/>
      <c r="C27" s="34">
        <v>21</v>
      </c>
      <c r="D27" s="35"/>
      <c r="E27" s="36">
        <v>0.375</v>
      </c>
      <c r="F27" s="37">
        <f>F29-E27</f>
        <v>45840.586805555555</v>
      </c>
    </row>
    <row r="28" spans="1:6" ht="12.4" customHeight="1" x14ac:dyDescent="0.25">
      <c r="A28" s="32"/>
      <c r="B28" s="33"/>
      <c r="C28" s="34"/>
      <c r="D28" s="35"/>
      <c r="E28" s="36"/>
      <c r="F28" s="37"/>
    </row>
    <row r="29" spans="1:6" ht="12.4" customHeight="1" x14ac:dyDescent="0.25">
      <c r="A29" s="39" t="s">
        <v>31</v>
      </c>
      <c r="B29" s="40">
        <f>SUM(B30:B33)</f>
        <v>244.91400499999995</v>
      </c>
      <c r="C29" s="41"/>
      <c r="D29" s="42">
        <f>SUM(D30:D33)</f>
        <v>0.68599999999999994</v>
      </c>
      <c r="E29" s="29">
        <v>3.472222222222222E-3</v>
      </c>
      <c r="F29" s="30">
        <f>F34-E29</f>
        <v>45840.961805555555</v>
      </c>
    </row>
    <row r="30" spans="1:6" ht="12.4" customHeight="1" x14ac:dyDescent="0.25">
      <c r="A30" s="32" t="s">
        <v>27</v>
      </c>
      <c r="B30" s="33">
        <f>B$18*D30</f>
        <v>117.81577499999996</v>
      </c>
      <c r="C30" s="34">
        <v>45</v>
      </c>
      <c r="D30" s="35">
        <f>D33*6.6</f>
        <v>0.32999999999999996</v>
      </c>
      <c r="E30" s="36"/>
      <c r="F30" s="37"/>
    </row>
    <row r="31" spans="1:6" ht="12.4" customHeight="1" x14ac:dyDescent="0.25">
      <c r="A31" s="32" t="s">
        <v>32</v>
      </c>
      <c r="B31" s="38">
        <f>B$18*D31</f>
        <v>2.1421049999999995</v>
      </c>
      <c r="C31" s="34"/>
      <c r="D31" s="35">
        <f>D32*2%</f>
        <v>6.0000000000000001E-3</v>
      </c>
      <c r="E31" s="36"/>
      <c r="F31" s="37"/>
    </row>
    <row r="32" spans="1:6" ht="12.4" customHeight="1" x14ac:dyDescent="0.25">
      <c r="A32" s="32" t="s">
        <v>28</v>
      </c>
      <c r="B32" s="33">
        <f>B$18*D32</f>
        <v>107.10524999999997</v>
      </c>
      <c r="C32" s="34"/>
      <c r="D32" s="35">
        <v>0.3</v>
      </c>
      <c r="E32" s="36"/>
      <c r="F32" s="37"/>
    </row>
    <row r="33" spans="1:9" ht="12.4" customHeight="1" x14ac:dyDescent="0.25">
      <c r="A33" s="32" t="str">
        <f>A23</f>
        <v>1.a Sauerteig Stufe I warm (1/5/5)</v>
      </c>
      <c r="B33" s="33">
        <f>B$18*D33</f>
        <v>17.850874999999995</v>
      </c>
      <c r="C33" s="34">
        <f>C27</f>
        <v>21</v>
      </c>
      <c r="D33" s="35">
        <f>D32/6</f>
        <v>4.9999999999999996E-2</v>
      </c>
      <c r="E33" s="36"/>
      <c r="F33" s="37"/>
    </row>
    <row r="34" spans="1:9" ht="12.4" customHeight="1" x14ac:dyDescent="0.25">
      <c r="A34" s="32" t="s">
        <v>30</v>
      </c>
      <c r="B34" s="33"/>
      <c r="C34" s="34">
        <v>21</v>
      </c>
      <c r="D34" s="35"/>
      <c r="E34" s="36">
        <v>0.45833333333333331</v>
      </c>
      <c r="F34" s="37">
        <f>F54-E34</f>
        <v>45840.965277777774</v>
      </c>
    </row>
    <row r="35" spans="1:9" ht="12.4" customHeight="1" x14ac:dyDescent="0.25">
      <c r="A35" s="43"/>
      <c r="B35" s="44"/>
      <c r="C35" s="45"/>
      <c r="D35" s="46"/>
      <c r="E35" s="47"/>
      <c r="F35" s="48"/>
    </row>
    <row r="36" spans="1:9" ht="11.5" customHeight="1" x14ac:dyDescent="0.25">
      <c r="A36" s="25" t="s">
        <v>33</v>
      </c>
      <c r="B36" s="26">
        <f>B37+B38</f>
        <v>53.552624999999992</v>
      </c>
      <c r="C36" s="27"/>
      <c r="D36" s="28">
        <f>D37+D38</f>
        <v>0.15000000000000002</v>
      </c>
      <c r="E36" s="29">
        <v>3.472222222222222E-3</v>
      </c>
      <c r="F36" s="30">
        <f>F39-E36</f>
        <v>45840.982638888891</v>
      </c>
    </row>
    <row r="37" spans="1:9" ht="11.5" customHeight="1" x14ac:dyDescent="0.25">
      <c r="A37" s="49" t="s">
        <v>27</v>
      </c>
      <c r="B37" s="33">
        <f>B$18*D37</f>
        <v>35.701749999999997</v>
      </c>
      <c r="C37" s="34">
        <v>16</v>
      </c>
      <c r="D37" s="35">
        <v>0.1</v>
      </c>
      <c r="E37" s="36"/>
      <c r="F37" s="37"/>
      <c r="H37" s="50"/>
      <c r="I37" s="51"/>
    </row>
    <row r="38" spans="1:9" ht="11.5" customHeight="1" x14ac:dyDescent="0.25">
      <c r="A38" s="49" t="s">
        <v>34</v>
      </c>
      <c r="B38" s="33">
        <f>B$18*D38</f>
        <v>17.850874999999998</v>
      </c>
      <c r="C38" s="34"/>
      <c r="D38" s="35">
        <v>0.05</v>
      </c>
      <c r="E38" s="36"/>
      <c r="F38" s="37"/>
      <c r="H38" s="50"/>
      <c r="I38" s="51"/>
    </row>
    <row r="39" spans="1:9" ht="11.5" customHeight="1" x14ac:dyDescent="0.25">
      <c r="A39" s="49" t="s">
        <v>35</v>
      </c>
      <c r="B39" s="33"/>
      <c r="C39" s="34">
        <v>21</v>
      </c>
      <c r="D39" s="35"/>
      <c r="E39" s="36">
        <f>E41+E44</f>
        <v>0.4375</v>
      </c>
      <c r="F39" s="37">
        <f>F$54-E39</f>
        <v>45840.986111111109</v>
      </c>
      <c r="H39" s="50"/>
      <c r="I39" s="51"/>
    </row>
    <row r="40" spans="1:9" ht="12.4" customHeight="1" x14ac:dyDescent="0.25">
      <c r="A40" s="32"/>
      <c r="B40" s="33"/>
      <c r="C40" s="34"/>
      <c r="D40" s="35"/>
      <c r="E40" s="36"/>
      <c r="F40" s="37"/>
    </row>
    <row r="41" spans="1:9" ht="11.5" customHeight="1" x14ac:dyDescent="0.25">
      <c r="A41" s="25" t="s">
        <v>36</v>
      </c>
      <c r="B41" s="26">
        <f>B42+B43</f>
        <v>60.69297499999999</v>
      </c>
      <c r="C41" s="27"/>
      <c r="D41" s="28">
        <f>D42+D43</f>
        <v>0.17</v>
      </c>
      <c r="E41" s="29">
        <v>3.472222222222222E-3</v>
      </c>
      <c r="F41" s="30">
        <f>F44-E41</f>
        <v>45840.986111111109</v>
      </c>
    </row>
    <row r="42" spans="1:9" ht="11.5" customHeight="1" x14ac:dyDescent="0.25">
      <c r="A42" s="49" t="s">
        <v>37</v>
      </c>
      <c r="B42" s="33">
        <f>B$18*D42</f>
        <v>35.701749999999997</v>
      </c>
      <c r="C42" s="34">
        <v>5</v>
      </c>
      <c r="D42" s="35">
        <v>0.1</v>
      </c>
      <c r="E42" s="36"/>
      <c r="F42" s="37"/>
      <c r="H42" s="50"/>
      <c r="I42" s="51"/>
    </row>
    <row r="43" spans="1:9" ht="11.5" customHeight="1" x14ac:dyDescent="0.25">
      <c r="A43" s="49" t="s">
        <v>38</v>
      </c>
      <c r="B43" s="33">
        <f>B$18*D43</f>
        <v>24.991224999999996</v>
      </c>
      <c r="C43" s="34"/>
      <c r="D43" s="35">
        <v>7.0000000000000007E-2</v>
      </c>
      <c r="E43" s="36"/>
      <c r="F43" s="37"/>
      <c r="H43" s="50"/>
      <c r="I43" s="51"/>
    </row>
    <row r="44" spans="1:9" ht="11.5" customHeight="1" x14ac:dyDescent="0.25">
      <c r="A44" s="49" t="s">
        <v>39</v>
      </c>
      <c r="B44" s="33"/>
      <c r="C44" s="34">
        <v>21</v>
      </c>
      <c r="D44" s="35"/>
      <c r="E44" s="36">
        <f>E46+E51</f>
        <v>0.43402777777777779</v>
      </c>
      <c r="F44" s="37">
        <f>F$54-E44</f>
        <v>45840.989583333328</v>
      </c>
      <c r="H44" s="50"/>
      <c r="I44" s="51"/>
    </row>
    <row r="45" spans="1:9" ht="12.4" customHeight="1" x14ac:dyDescent="0.25">
      <c r="A45" s="32"/>
      <c r="B45" s="33"/>
      <c r="C45" s="34"/>
      <c r="D45" s="35"/>
      <c r="E45" s="36"/>
      <c r="F45" s="37"/>
    </row>
    <row r="46" spans="1:9" ht="11.5" customHeight="1" x14ac:dyDescent="0.25">
      <c r="A46" s="25" t="s">
        <v>40</v>
      </c>
      <c r="B46" s="26">
        <f>SUM(B47:B51)</f>
        <v>146.37717499999997</v>
      </c>
      <c r="C46" s="27"/>
      <c r="D46" s="28">
        <f>SUM(D47:D51)</f>
        <v>0.41</v>
      </c>
      <c r="E46" s="29">
        <v>1.0416666666666666E-2</v>
      </c>
      <c r="F46" s="30">
        <f>F51-E46</f>
        <v>45840.989583333336</v>
      </c>
    </row>
    <row r="47" spans="1:9" s="3" customFormat="1" ht="11.5" customHeight="1" x14ac:dyDescent="0.25">
      <c r="A47" s="32" t="s">
        <v>27</v>
      </c>
      <c r="B47" s="33">
        <f>B$18*D47</f>
        <v>85.684199999999976</v>
      </c>
      <c r="C47" s="52">
        <v>16</v>
      </c>
      <c r="D47" s="35">
        <v>0.24</v>
      </c>
      <c r="E47" s="53">
        <v>2.0833333333333332E-2</v>
      </c>
      <c r="F47" s="54"/>
    </row>
    <row r="48" spans="1:9" ht="11.5" customHeight="1" x14ac:dyDescent="0.25">
      <c r="A48" s="32" t="s">
        <v>41</v>
      </c>
      <c r="B48" s="33">
        <f>B$18*D48</f>
        <v>14.280699999999998</v>
      </c>
      <c r="C48" s="34"/>
      <c r="D48" s="35">
        <v>0.04</v>
      </c>
      <c r="E48" s="36"/>
      <c r="F48" s="37"/>
    </row>
    <row r="49" spans="1:9" ht="11.5" customHeight="1" x14ac:dyDescent="0.25">
      <c r="A49" s="32" t="s">
        <v>67</v>
      </c>
      <c r="B49" s="33">
        <f>B$18*D49</f>
        <v>17.850874999999998</v>
      </c>
      <c r="C49" s="34"/>
      <c r="D49" s="35">
        <v>0.05</v>
      </c>
      <c r="E49" s="36"/>
      <c r="F49" s="37"/>
    </row>
    <row r="50" spans="1:9" ht="11.5" customHeight="1" x14ac:dyDescent="0.25">
      <c r="A50" s="32" t="s">
        <v>42</v>
      </c>
      <c r="B50" s="33">
        <f>B$18*D50</f>
        <v>28.561399999999995</v>
      </c>
      <c r="C50" s="34"/>
      <c r="D50" s="35">
        <v>0.08</v>
      </c>
      <c r="E50" s="54"/>
      <c r="F50" s="54"/>
      <c r="H50" s="50"/>
      <c r="I50" s="51"/>
    </row>
    <row r="51" spans="1:9" ht="11.5" customHeight="1" x14ac:dyDescent="0.25">
      <c r="A51" s="49" t="s">
        <v>35</v>
      </c>
      <c r="B51" s="33"/>
      <c r="C51" s="34">
        <v>21</v>
      </c>
      <c r="D51" s="35"/>
      <c r="E51" s="36">
        <v>0.4236111111111111</v>
      </c>
      <c r="F51" s="37">
        <f>F$54-E51</f>
        <v>45841</v>
      </c>
    </row>
    <row r="52" spans="1:9" ht="11.5" customHeight="1" x14ac:dyDescent="0.25">
      <c r="A52" s="82"/>
      <c r="B52" s="44"/>
      <c r="C52" s="45"/>
      <c r="D52" s="46"/>
      <c r="E52" s="47"/>
      <c r="F52" s="83" t="s">
        <v>70</v>
      </c>
    </row>
    <row r="53" spans="1:9" ht="11.5" customHeight="1" x14ac:dyDescent="0.25">
      <c r="A53" s="55" t="s">
        <v>69</v>
      </c>
      <c r="B53" s="56"/>
      <c r="C53" s="57"/>
      <c r="D53" s="58"/>
      <c r="E53" s="59"/>
      <c r="F53" s="60"/>
    </row>
    <row r="54" spans="1:9" s="31" customFormat="1" x14ac:dyDescent="0.25">
      <c r="A54" s="25" t="s">
        <v>44</v>
      </c>
      <c r="B54" s="26">
        <f>SUM(B55:B67)</f>
        <v>804.84240112499981</v>
      </c>
      <c r="C54" s="27"/>
      <c r="D54" s="28">
        <f>SUM(D55:D61)</f>
        <v>1.496</v>
      </c>
      <c r="E54" s="29">
        <v>6.9444444444444441E-3</v>
      </c>
      <c r="F54" s="30">
        <f>F61-E54</f>
        <v>45841.423611111109</v>
      </c>
    </row>
    <row r="55" spans="1:9" ht="11.5" customHeight="1" x14ac:dyDescent="0.25">
      <c r="A55" s="61" t="s">
        <v>27</v>
      </c>
      <c r="B55" s="56">
        <f>B$18*D55</f>
        <v>48.197362500000011</v>
      </c>
      <c r="C55" s="57">
        <v>45</v>
      </c>
      <c r="D55" s="58">
        <f>D56*60%+D57*65%+D58*65%-(D47+D30+D24)*50%</f>
        <v>0.13500000000000006</v>
      </c>
    </row>
    <row r="56" spans="1:9" ht="11.5" customHeight="1" x14ac:dyDescent="0.25">
      <c r="A56" s="32" t="s">
        <v>45</v>
      </c>
      <c r="B56" s="33">
        <f>B$18*D56</f>
        <v>53.552624999999985</v>
      </c>
      <c r="C56" s="34"/>
      <c r="D56" s="35">
        <v>0.15</v>
      </c>
      <c r="E56" s="36"/>
      <c r="F56" s="37"/>
    </row>
    <row r="57" spans="1:9" ht="11.5" customHeight="1" x14ac:dyDescent="0.25">
      <c r="A57" s="32" t="s">
        <v>46</v>
      </c>
      <c r="B57" s="33">
        <f>B$18*D57</f>
        <v>124.95612499999997</v>
      </c>
      <c r="C57" s="34"/>
      <c r="D57" s="35">
        <v>0.35</v>
      </c>
      <c r="E57" s="36"/>
      <c r="F57" s="37"/>
    </row>
    <row r="58" spans="1:9" ht="11.5" customHeight="1" x14ac:dyDescent="0.25">
      <c r="A58" s="32" t="s">
        <v>43</v>
      </c>
      <c r="B58" s="33">
        <f>B$18*D58</f>
        <v>62.478062499999986</v>
      </c>
      <c r="C58" s="34"/>
      <c r="D58" s="35">
        <v>0.17499999999999999</v>
      </c>
      <c r="E58" s="36"/>
      <c r="F58" s="37"/>
    </row>
    <row r="59" spans="1:9" ht="11.5" customHeight="1" x14ac:dyDescent="0.25">
      <c r="A59" s="32" t="str">
        <f>A29</f>
        <v>1.b Salz-Sauerteig Stufe II (1/6/6,6)</v>
      </c>
      <c r="B59" s="33">
        <f>B29</f>
        <v>244.91400499999995</v>
      </c>
      <c r="C59" s="34">
        <f>C34</f>
        <v>21</v>
      </c>
      <c r="D59" s="35">
        <f>D29</f>
        <v>0.68599999999999994</v>
      </c>
      <c r="E59" s="54"/>
      <c r="F59" s="37"/>
    </row>
    <row r="60" spans="1:9" ht="11.5" customHeight="1" x14ac:dyDescent="0.25">
      <c r="A60" s="61" t="s">
        <v>47</v>
      </c>
      <c r="B60" s="56"/>
      <c r="C60" s="34"/>
      <c r="D60" s="35"/>
      <c r="E60" s="54"/>
      <c r="F60" s="37"/>
    </row>
    <row r="61" spans="1:9" ht="11.5" customHeight="1" x14ac:dyDescent="0.25">
      <c r="A61" s="32" t="s">
        <v>48</v>
      </c>
      <c r="B61" s="33"/>
      <c r="C61" s="34"/>
      <c r="D61" s="35"/>
      <c r="E61" s="36">
        <v>2.0833333333333332E-2</v>
      </c>
      <c r="F61" s="37">
        <f>F64-E61</f>
        <v>45841.430555555555</v>
      </c>
    </row>
    <row r="62" spans="1:9" ht="11.5" customHeight="1" x14ac:dyDescent="0.25">
      <c r="A62" s="32" t="s">
        <v>49</v>
      </c>
      <c r="B62" s="38">
        <f>B$18*D62</f>
        <v>3.5701749999999994</v>
      </c>
      <c r="C62" s="34"/>
      <c r="D62" s="35">
        <v>0.01</v>
      </c>
      <c r="E62" s="54"/>
      <c r="F62" s="37"/>
    </row>
    <row r="63" spans="1:9" ht="11.5" customHeight="1" x14ac:dyDescent="0.25">
      <c r="A63" s="32" t="s">
        <v>32</v>
      </c>
      <c r="B63" s="38">
        <f>B$18*D63</f>
        <v>6.5512711249999978</v>
      </c>
      <c r="C63" s="34"/>
      <c r="D63" s="35">
        <f>(D56+D57+D58+D48+D49+D50+D38+D25+D32)*2%-D31</f>
        <v>1.8349999999999998E-2</v>
      </c>
      <c r="E63" s="54"/>
      <c r="F63" s="37"/>
    </row>
    <row r="64" spans="1:9" ht="11.5" customHeight="1" x14ac:dyDescent="0.25">
      <c r="A64" s="32" t="s">
        <v>50</v>
      </c>
      <c r="B64" s="33"/>
      <c r="C64" s="34"/>
      <c r="D64" s="35"/>
      <c r="E64" s="62">
        <v>6.9444444444444441E-3</v>
      </c>
      <c r="F64" s="63">
        <f>F71-E64</f>
        <v>45841.451388888891</v>
      </c>
    </row>
    <row r="65" spans="1:6" ht="11.5" customHeight="1" x14ac:dyDescent="0.25">
      <c r="A65" s="32" t="s">
        <v>52</v>
      </c>
      <c r="B65" s="33">
        <f>B$18*D65</f>
        <v>53.552624999999999</v>
      </c>
      <c r="C65" s="34"/>
      <c r="D65" s="35">
        <f>D36</f>
        <v>0.15000000000000002</v>
      </c>
      <c r="E65" s="62"/>
      <c r="F65" s="63"/>
    </row>
    <row r="66" spans="1:6" ht="11.5" customHeight="1" x14ac:dyDescent="0.25">
      <c r="A66" s="32" t="s">
        <v>51</v>
      </c>
      <c r="B66" s="33">
        <f>B$18*D66</f>
        <v>60.69297499999999</v>
      </c>
      <c r="C66" s="34"/>
      <c r="D66" s="35">
        <f>D41</f>
        <v>0.17</v>
      </c>
      <c r="E66" s="62"/>
      <c r="F66" s="63"/>
    </row>
    <row r="67" spans="1:6" ht="11.5" customHeight="1" x14ac:dyDescent="0.25">
      <c r="A67" s="32" t="str">
        <f>A46</f>
        <v>1.e Quellstück Saaten</v>
      </c>
      <c r="B67" s="33">
        <f>B46</f>
        <v>146.37717499999997</v>
      </c>
      <c r="C67" s="34">
        <f>C51</f>
        <v>21</v>
      </c>
      <c r="D67" s="35">
        <f>D46</f>
        <v>0.41</v>
      </c>
      <c r="E67" s="36"/>
      <c r="F67" s="37"/>
    </row>
    <row r="68" spans="1:6" ht="11.5" customHeight="1" x14ac:dyDescent="0.25">
      <c r="A68" s="32" t="s">
        <v>53</v>
      </c>
      <c r="B68" s="33"/>
      <c r="C68" s="34"/>
      <c r="D68" s="35"/>
      <c r="E68" s="36"/>
      <c r="F68" s="37"/>
    </row>
    <row r="69" spans="1:6" ht="11.5" customHeight="1" x14ac:dyDescent="0.25">
      <c r="A69" s="64" t="s">
        <v>54</v>
      </c>
      <c r="B69" s="65">
        <f>B$18*D69</f>
        <v>10.710524999999997</v>
      </c>
      <c r="C69" s="66">
        <v>45</v>
      </c>
      <c r="D69" s="35">
        <v>0.03</v>
      </c>
      <c r="E69" s="54"/>
      <c r="F69" s="37"/>
    </row>
    <row r="70" spans="1:6" ht="11.5" customHeight="1" x14ac:dyDescent="0.25">
      <c r="A70" s="32"/>
      <c r="B70" s="33"/>
      <c r="C70" s="34"/>
      <c r="D70" s="35"/>
      <c r="E70" s="54"/>
      <c r="F70" s="37"/>
    </row>
    <row r="71" spans="1:6" ht="11.5" customHeight="1" x14ac:dyDescent="0.25">
      <c r="A71" s="25" t="s">
        <v>55</v>
      </c>
      <c r="B71" s="40"/>
      <c r="C71" s="67">
        <v>21</v>
      </c>
      <c r="D71" s="42"/>
      <c r="E71" s="68">
        <v>2.0833333333333332E-2</v>
      </c>
      <c r="F71" s="69">
        <f>F73-E71</f>
        <v>45841.458333333336</v>
      </c>
    </row>
    <row r="72" spans="1:6" ht="11.5" customHeight="1" x14ac:dyDescent="0.25">
      <c r="A72" s="7"/>
      <c r="B72" s="70"/>
      <c r="C72" s="71"/>
      <c r="D72" s="72"/>
      <c r="E72" s="54"/>
      <c r="F72" s="37"/>
    </row>
    <row r="73" spans="1:6" ht="11.5" customHeight="1" x14ac:dyDescent="0.25">
      <c r="A73" s="25" t="s">
        <v>56</v>
      </c>
      <c r="B73" s="73"/>
      <c r="C73" s="67"/>
      <c r="D73" s="42"/>
      <c r="E73" s="29">
        <v>6.9444444444444441E-3</v>
      </c>
      <c r="F73" s="30">
        <f>F75-E73</f>
        <v>45841.479166666672</v>
      </c>
    </row>
    <row r="74" spans="1:6" ht="11.5" customHeight="1" x14ac:dyDescent="0.25">
      <c r="A74" s="10" t="s">
        <v>57</v>
      </c>
      <c r="B74" s="74"/>
      <c r="C74" s="71"/>
      <c r="D74" s="72"/>
      <c r="E74" s="36"/>
      <c r="F74" s="37"/>
    </row>
    <row r="75" spans="1:6" ht="11.5" customHeight="1" x14ac:dyDescent="0.25">
      <c r="A75" s="10" t="s">
        <v>66</v>
      </c>
      <c r="B75" s="74"/>
      <c r="C75" s="71">
        <v>21</v>
      </c>
      <c r="D75" s="72"/>
      <c r="E75" s="36">
        <v>6.25E-2</v>
      </c>
      <c r="F75" s="37">
        <f>F77-E75</f>
        <v>45841.486111111117</v>
      </c>
    </row>
    <row r="76" spans="1:6" ht="11.5" customHeight="1" x14ac:dyDescent="0.25">
      <c r="A76" s="10"/>
      <c r="B76" s="74"/>
      <c r="C76" s="71"/>
      <c r="D76" s="72"/>
      <c r="E76" s="36"/>
      <c r="F76" s="37"/>
    </row>
    <row r="77" spans="1:6" ht="11.5" customHeight="1" x14ac:dyDescent="0.25">
      <c r="A77" s="25" t="s">
        <v>58</v>
      </c>
      <c r="B77" s="73"/>
      <c r="C77" s="75"/>
      <c r="D77" s="42"/>
      <c r="E77" s="29">
        <v>3.472222222222222E-3</v>
      </c>
      <c r="F77" s="30">
        <f>F80-E77</f>
        <v>45841.548611111117</v>
      </c>
    </row>
    <row r="78" spans="1:6" ht="11.5" customHeight="1" x14ac:dyDescent="0.25">
      <c r="A78" s="7" t="s">
        <v>59</v>
      </c>
      <c r="B78" s="70"/>
      <c r="C78" s="71"/>
      <c r="D78" s="72"/>
      <c r="E78" s="54"/>
      <c r="F78" s="37"/>
    </row>
    <row r="79" spans="1:6" ht="11.5" customHeight="1" x14ac:dyDescent="0.25">
      <c r="A79" s="7" t="s">
        <v>60</v>
      </c>
      <c r="B79" s="70"/>
      <c r="C79" s="71"/>
      <c r="D79" s="72"/>
      <c r="E79" s="54"/>
      <c r="F79" s="37"/>
    </row>
    <row r="80" spans="1:6" ht="11.5" customHeight="1" x14ac:dyDescent="0.25">
      <c r="A80" s="10" t="s">
        <v>61</v>
      </c>
      <c r="B80" s="74"/>
      <c r="C80" s="71">
        <v>240</v>
      </c>
      <c r="D80" s="72"/>
      <c r="E80" s="36">
        <v>6.9444444444444441E-3</v>
      </c>
      <c r="F80" s="37">
        <f>F82-E80</f>
        <v>45841.552083333336</v>
      </c>
    </row>
    <row r="81" spans="1:6" ht="11.5" customHeight="1" x14ac:dyDescent="0.25">
      <c r="A81" s="10" t="s">
        <v>62</v>
      </c>
      <c r="B81" s="33"/>
      <c r="C81" s="71"/>
      <c r="D81" s="72"/>
      <c r="E81" s="54"/>
      <c r="F81" s="37"/>
    </row>
    <row r="82" spans="1:6" ht="11.5" customHeight="1" x14ac:dyDescent="0.25">
      <c r="A82" s="10" t="s">
        <v>63</v>
      </c>
      <c r="B82" s="74"/>
      <c r="C82" s="71">
        <v>210</v>
      </c>
      <c r="D82" s="72"/>
      <c r="E82" s="36">
        <v>2.4305555555555556E-2</v>
      </c>
      <c r="F82" s="37">
        <f>F83-E82</f>
        <v>45841.559027777781</v>
      </c>
    </row>
    <row r="83" spans="1:6" ht="11.5" customHeight="1" x14ac:dyDescent="0.25">
      <c r="A83" s="10" t="s">
        <v>64</v>
      </c>
      <c r="B83" s="74"/>
      <c r="C83" s="71"/>
      <c r="D83" s="72"/>
      <c r="E83" s="36"/>
      <c r="F83" s="37">
        <f>F4+F5</f>
        <v>45841.583333333336</v>
      </c>
    </row>
    <row r="84" spans="1:6" ht="11.5" customHeight="1" x14ac:dyDescent="0.25">
      <c r="F84" s="76" t="s">
        <v>65</v>
      </c>
    </row>
  </sheetData>
  <sheetProtection algorithmName="SHA-512" hashValue="kguvq9eamTGHGw85BIgCJ+AQ8vdTyrl7/2T0MFe1ajODhF1srvs6gCkFTQ7jUwmThOAfnTiRZc/84CzIvfxPxQ==" saltValue="HiH5DTKdeHSWMcOICnyOhw==" spinCount="100000" sheet="1" objects="1" scenarios="1"/>
  <mergeCells count="10">
    <mergeCell ref="A12:F12"/>
    <mergeCell ref="B13:E13"/>
    <mergeCell ref="A16:F16"/>
    <mergeCell ref="A20:F20"/>
    <mergeCell ref="A1:F1"/>
    <mergeCell ref="A2:F2"/>
    <mergeCell ref="D4:E4"/>
    <mergeCell ref="D5:E5"/>
    <mergeCell ref="D6:E6"/>
    <mergeCell ref="A7:F7"/>
  </mergeCells>
  <pageMargins left="0.7" right="0.7" top="0.78740157499999996" bottom="0.78740157499999996" header="0.3" footer="0.3"/>
  <pageSetup paperSize="9" orientation="portrait" horizontalDpi="0" verticalDpi="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Müslikasten33SSII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Hoymann</dc:creator>
  <cp:lastModifiedBy>Birgit Hoymann</cp:lastModifiedBy>
  <cp:lastPrinted>2025-06-30T17:38:03Z</cp:lastPrinted>
  <dcterms:created xsi:type="dcterms:W3CDTF">2025-05-01T21:43:00Z</dcterms:created>
  <dcterms:modified xsi:type="dcterms:W3CDTF">2025-06-30T17:42:34Z</dcterms:modified>
</cp:coreProperties>
</file>