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c8b490a3223ad0/Brotfeuer/Grafik-Design/Brotfeuer-Internetseite_xar_files/Brotfeuer-Internetseite_xar_files/"/>
    </mc:Choice>
  </mc:AlternateContent>
  <xr:revisionPtr revIDLastSave="2" documentId="8_{EB68F613-8380-4EFD-B8BA-1E0189577FBC}" xr6:coauthVersionLast="47" xr6:coauthVersionMax="47" xr10:uidLastSave="{6FEA2F9B-A0C5-4554-ADEA-324CA10F5B48}"/>
  <bookViews>
    <workbookView xWindow="-110" yWindow="-110" windowWidth="19420" windowHeight="10300" xr2:uid="{ED85D17B-1094-4DB0-9143-826C0533368B}"/>
  </bookViews>
  <sheets>
    <sheet name="SaatH0,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D33" i="1"/>
  <c r="E14" i="1"/>
  <c r="D19" i="1" l="1"/>
  <c r="F70" i="1"/>
  <c r="F69" i="1" s="1"/>
  <c r="F67" i="1" s="1"/>
  <c r="F64" i="1" s="1"/>
  <c r="F62" i="1" s="1"/>
  <c r="F60" i="1" s="1"/>
  <c r="F58" i="1" s="1"/>
  <c r="F52" i="1" s="1"/>
  <c r="F49" i="1" s="1"/>
  <c r="F38" i="1" s="1"/>
  <c r="F35" i="1" s="1"/>
  <c r="A53" i="1"/>
  <c r="A40" i="1"/>
  <c r="E30" i="1"/>
  <c r="D32" i="1"/>
  <c r="D40" i="1" s="1"/>
  <c r="D24" i="1"/>
  <c r="D53" i="1" s="1"/>
  <c r="D18" i="1"/>
  <c r="C11" i="1"/>
  <c r="F10" i="1"/>
  <c r="C10" i="1"/>
  <c r="F9" i="1"/>
  <c r="C9" i="1"/>
  <c r="A7" i="1"/>
  <c r="B18" i="1" s="1"/>
  <c r="B26" i="1" s="1"/>
  <c r="F30" i="1" l="1"/>
  <c r="F24" i="1" s="1"/>
  <c r="E15" i="1" s="1"/>
  <c r="F11" i="1"/>
  <c r="B51" i="1"/>
  <c r="B39" i="1"/>
  <c r="B43" i="1"/>
  <c r="B55" i="1"/>
  <c r="B29" i="1"/>
  <c r="B41" i="1"/>
  <c r="B25" i="1"/>
  <c r="B47" i="1"/>
  <c r="B45" i="1"/>
  <c r="B44" i="1"/>
  <c r="B34" i="1"/>
  <c r="B42" i="1"/>
  <c r="B33" i="1"/>
  <c r="A12" i="1"/>
  <c r="B40" i="1"/>
  <c r="D38" i="1"/>
  <c r="F32" i="1"/>
  <c r="B27" i="1"/>
  <c r="B50" i="1"/>
  <c r="B28" i="1"/>
  <c r="E19" i="1" l="1"/>
  <c r="E18" i="1"/>
  <c r="B32" i="1"/>
  <c r="B24" i="1"/>
  <c r="B53" i="1" l="1"/>
  <c r="B38" i="1" s="1"/>
  <c r="B17" i="1" s="1"/>
  <c r="F18" i="1" l="1"/>
  <c r="F19" i="1"/>
  <c r="B19" i="1" s="1"/>
</calcChain>
</file>

<file path=xl/sharedStrings.xml><?xml version="1.0" encoding="utf-8"?>
<sst xmlns="http://schemas.openxmlformats.org/spreadsheetml/2006/main" count="70" uniqueCount="66">
  <si>
    <t>Zuerst Datum, Uhrzeit und Teiggewicht hier eingeben:</t>
  </si>
  <si>
    <t>Datum: An welchem Tag möchte ich backen? &gt; &gt;</t>
  </si>
  <si>
    <t>TT.MM &gt; &gt;</t>
  </si>
  <si>
    <t>Uhrzeit: Zu welcher Uhrzeit soll das Brot fertig gebacken sein? &gt; &gt;</t>
  </si>
  <si>
    <t>hh:mm &gt; &gt;</t>
  </si>
  <si>
    <t>Gewicht: Wie viel Gramm soll mein Brot ungefähr wiegen? &gt; &gt;</t>
  </si>
  <si>
    <t>Zahl ohne "g" &gt; &gt;</t>
  </si>
  <si>
    <t>Welche Getreide?</t>
  </si>
  <si>
    <t>Welche Mehltypen?</t>
  </si>
  <si>
    <t>Dinkel</t>
  </si>
  <si>
    <t>Helle Mehle</t>
  </si>
  <si>
    <t>Weizen</t>
  </si>
  <si>
    <t>Vollkorn</t>
  </si>
  <si>
    <t>Roggen</t>
  </si>
  <si>
    <t>Übersicht Zeiten</t>
  </si>
  <si>
    <t>Zubereitungszeit</t>
  </si>
  <si>
    <t>Reife- und Backzeiten</t>
  </si>
  <si>
    <t>Rezeptgewicht</t>
  </si>
  <si>
    <t>Mehlmenge</t>
  </si>
  <si>
    <t xml:space="preserve"> = </t>
  </si>
  <si>
    <t>Flüssigkeit</t>
  </si>
  <si>
    <t>Gramm</t>
  </si>
  <si>
    <t xml:space="preserve">   °C</t>
  </si>
  <si>
    <t xml:space="preserve">      %</t>
  </si>
  <si>
    <t>Dauer</t>
  </si>
  <si>
    <t>Datum, Startzeit</t>
  </si>
  <si>
    <t>Vorstufen und -teige</t>
  </si>
  <si>
    <t>1.a Quellstück: Saaten</t>
  </si>
  <si>
    <t>Wasser</t>
  </si>
  <si>
    <t>(geröstete) Haferflocken</t>
  </si>
  <si>
    <t>geschrotete Leinsaat</t>
  </si>
  <si>
    <t>(geröstete) Sonnenblumenkerne</t>
  </si>
  <si>
    <t>1.b Brühstück: Dinkelvollkornmehl</t>
  </si>
  <si>
    <t>Dinkelvollkornmehl</t>
  </si>
  <si>
    <t>Fortsetzung auf der nächsten Seite.</t>
  </si>
  <si>
    <t>2. Hauptteig</t>
  </si>
  <si>
    <t>Dinkelmehl 630</t>
  </si>
  <si>
    <t>Weizenmehl 550</t>
  </si>
  <si>
    <t>Roggenvollkornmehl</t>
  </si>
  <si>
    <t>Bio-Frischhefe</t>
  </si>
  <si>
    <t>Zutaten mischen</t>
  </si>
  <si>
    <t>Optional: Sauerteig-Anstellgut</t>
  </si>
  <si>
    <t>Zutaten miischen</t>
  </si>
  <si>
    <t>Kesselruhe</t>
  </si>
  <si>
    <t>Salz</t>
  </si>
  <si>
    <t>Honig oder Rübenkraut</t>
  </si>
  <si>
    <t>Kneten bis Fenstertest</t>
  </si>
  <si>
    <t>Zutaten schonend einkneten</t>
  </si>
  <si>
    <t>Optional: Bassinage, Wasser</t>
  </si>
  <si>
    <t>Optimale Teigtemperatur</t>
  </si>
  <si>
    <t>3. Stockgare</t>
  </si>
  <si>
    <t>4. Teiglinge aufbereiten zur Stückgare</t>
  </si>
  <si>
    <t>Teiglinge abstechen, auf Spannung bringen und formen</t>
  </si>
  <si>
    <t>Stückgare im Kasten bis Volumen +50%, Schluss unten</t>
  </si>
  <si>
    <t>5. Einschießen &amp; Backen am Folgetag</t>
  </si>
  <si>
    <t>Optional: Teigling im Kasten mit Saaten bestreuen</t>
  </si>
  <si>
    <t>Teigling im Kasten einschneiden</t>
  </si>
  <si>
    <t>Vorgeheizter Backstein, Anbacktemperatur</t>
  </si>
  <si>
    <t>Sofort schwaden</t>
  </si>
  <si>
    <t>Ausbacktemperatur bis 98 Grad Kerntemperatur</t>
  </si>
  <si>
    <t>Beispiel: Bei einem Teiggewicht von 900g dauert die Backzeit ca. 45 Minuten.</t>
  </si>
  <si>
    <r>
      <t xml:space="preserve">Saatenbrot mit Backhefe
</t>
    </r>
    <r>
      <rPr>
        <sz val="9"/>
        <rFont val="Tahoma"/>
        <family val="2"/>
      </rPr>
      <t>Rezepte individuell anpassen auf www.Brotfeuer.com</t>
    </r>
  </si>
  <si>
    <t>Rezepte  individuell anpassen auf www.Brotfeuer.com</t>
  </si>
  <si>
    <t>Zutaten im Wasser quellen lassen</t>
  </si>
  <si>
    <t>Zutaten überbrühen, umrühren, pürieren, abkühlen</t>
  </si>
  <si>
    <t>(geröstete) Sesamsaat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</si>
</sst>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"/>
    <numFmt numFmtId="165" formatCode="h:mm;@"/>
    <numFmt numFmtId="166" formatCode="#,##0\ &quot;g&quot;"/>
    <numFmt numFmtId="167" formatCode="0.0%"/>
    <numFmt numFmtId="168" formatCode="#,###\ &quot;°C&quot;"/>
    <numFmt numFmtId="169" formatCode="#,###\ &quot;g&quot;"/>
    <numFmt numFmtId="170" formatCode="dd/mm/yy\,\ hh:mm"/>
    <numFmt numFmtId="171" formatCode="#,##0.0\ &quot;g&quot;"/>
  </numFmts>
  <fonts count="13" x14ac:knownFonts="1">
    <font>
      <sz val="11"/>
      <color theme="1"/>
      <name val="Aptos Narrow"/>
      <family val="2"/>
      <scheme val="minor"/>
    </font>
    <font>
      <b/>
      <sz val="14"/>
      <name val="Tahoma"/>
      <family val="2"/>
    </font>
    <font>
      <sz val="9"/>
      <name val="Tahoma"/>
      <family val="2"/>
    </font>
    <font>
      <sz val="9"/>
      <color theme="1"/>
      <name val="Tahoma"/>
      <family val="2"/>
    </font>
    <font>
      <b/>
      <sz val="9"/>
      <color theme="0"/>
      <name val="Tahoma"/>
      <family val="2"/>
    </font>
    <font>
      <sz val="9"/>
      <color theme="0"/>
      <name val="Tahoma"/>
      <family val="2"/>
    </font>
    <font>
      <b/>
      <sz val="9"/>
      <color theme="1"/>
      <name val="Tahoma"/>
      <family val="2"/>
    </font>
    <font>
      <sz val="9"/>
      <color rgb="FF0070C0"/>
      <name val="Tahoma"/>
      <family val="2"/>
    </font>
    <font>
      <sz val="9"/>
      <color rgb="FFFF0000"/>
      <name val="Tahoma"/>
      <family val="2"/>
    </font>
    <font>
      <sz val="9"/>
      <color theme="0" tint="-0.249977111117893"/>
      <name val="Tahoma"/>
      <family val="2"/>
    </font>
    <font>
      <sz val="9"/>
      <color theme="0" tint="-0.34998626667073579"/>
      <name val="Tahoma"/>
      <family val="2"/>
    </font>
    <font>
      <sz val="9"/>
      <color theme="2" tint="-0.249977111117893"/>
      <name val="Tahoma"/>
      <family val="2"/>
    </font>
    <font>
      <sz val="9"/>
      <color theme="2" tint="-9.9978637043366805E-2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9" fontId="4" fillId="2" borderId="1" xfId="0" applyNumberFormat="1" applyFont="1" applyFill="1" applyBorder="1" applyAlignment="1">
      <alignment horizontal="left" vertical="top"/>
    </xf>
    <xf numFmtId="16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0" borderId="1" xfId="0" applyFont="1" applyBorder="1"/>
    <xf numFmtId="14" fontId="4" fillId="2" borderId="1" xfId="0" applyNumberFormat="1" applyFont="1" applyFill="1" applyBorder="1" applyAlignment="1" applyProtection="1">
      <alignment horizontal="left"/>
      <protection locked="0"/>
    </xf>
    <xf numFmtId="165" fontId="4" fillId="2" borderId="1" xfId="0" applyNumberFormat="1" applyFont="1" applyFill="1" applyBorder="1" applyAlignment="1" applyProtection="1">
      <alignment horizontal="left"/>
      <protection locked="0"/>
    </xf>
    <xf numFmtId="3" fontId="4" fillId="2" borderId="1" xfId="0" applyNumberFormat="1" applyFont="1" applyFill="1" applyBorder="1" applyAlignment="1" applyProtection="1">
      <alignment horizontal="left"/>
      <protection locked="0"/>
    </xf>
    <xf numFmtId="0" fontId="6" fillId="0" borderId="0" xfId="0" applyFont="1"/>
    <xf numFmtId="9" fontId="6" fillId="0" borderId="0" xfId="0" applyNumberFormat="1" applyFont="1"/>
    <xf numFmtId="9" fontId="3" fillId="0" borderId="1" xfId="0" applyNumberFormat="1" applyFont="1" applyBorder="1"/>
    <xf numFmtId="10" fontId="5" fillId="0" borderId="0" xfId="0" applyNumberFormat="1" applyFont="1" applyAlignment="1">
      <alignment vertical="top"/>
    </xf>
    <xf numFmtId="0" fontId="7" fillId="0" borderId="1" xfId="0" applyFont="1" applyBorder="1"/>
    <xf numFmtId="9" fontId="7" fillId="0" borderId="1" xfId="0" applyNumberFormat="1" applyFont="1" applyBorder="1"/>
    <xf numFmtId="165" fontId="7" fillId="0" borderId="1" xfId="0" applyNumberFormat="1" applyFont="1" applyBorder="1"/>
    <xf numFmtId="165" fontId="8" fillId="0" borderId="1" xfId="0" applyNumberFormat="1" applyFont="1" applyBorder="1"/>
    <xf numFmtId="165" fontId="3" fillId="0" borderId="1" xfId="0" applyNumberFormat="1" applyFont="1" applyBorder="1"/>
    <xf numFmtId="0" fontId="3" fillId="0" borderId="3" xfId="0" applyFont="1" applyBorder="1"/>
    <xf numFmtId="166" fontId="2" fillId="0" borderId="3" xfId="0" applyNumberFormat="1" applyFont="1" applyBorder="1"/>
    <xf numFmtId="1" fontId="3" fillId="0" borderId="3" xfId="0" applyNumberFormat="1" applyFont="1" applyBorder="1" applyAlignment="1">
      <alignment horizontal="center"/>
    </xf>
    <xf numFmtId="9" fontId="9" fillId="0" borderId="3" xfId="0" applyNumberFormat="1" applyFont="1" applyBorder="1"/>
    <xf numFmtId="1" fontId="5" fillId="0" borderId="0" xfId="0" applyNumberFormat="1" applyFont="1" applyAlignment="1">
      <alignment horizontal="right"/>
    </xf>
    <xf numFmtId="10" fontId="5" fillId="0" borderId="0" xfId="0" applyNumberFormat="1" applyFont="1"/>
    <xf numFmtId="166" fontId="2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167" fontId="9" fillId="0" borderId="1" xfId="0" applyNumberFormat="1" applyFont="1" applyBorder="1"/>
    <xf numFmtId="166" fontId="5" fillId="0" borderId="1" xfId="0" applyNumberFormat="1" applyFont="1" applyBorder="1"/>
    <xf numFmtId="10" fontId="5" fillId="0" borderId="1" xfId="0" applyNumberFormat="1" applyFont="1" applyBorder="1"/>
    <xf numFmtId="0" fontId="3" fillId="0" borderId="0" xfId="0" applyFont="1" applyAlignment="1">
      <alignment vertical="center"/>
    </xf>
    <xf numFmtId="2" fontId="4" fillId="2" borderId="0" xfId="0" applyNumberFormat="1" applyFont="1" applyFill="1" applyAlignment="1">
      <alignment horizontal="center" vertical="center"/>
    </xf>
    <xf numFmtId="168" fontId="4" fillId="2" borderId="0" xfId="0" applyNumberFormat="1" applyFont="1" applyFill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 wrapText="1"/>
    </xf>
    <xf numFmtId="9" fontId="2" fillId="3" borderId="1" xfId="0" applyNumberFormat="1" applyFont="1" applyFill="1" applyBorder="1"/>
    <xf numFmtId="169" fontId="2" fillId="3" borderId="1" xfId="0" applyNumberFormat="1" applyFont="1" applyFill="1" applyBorder="1" applyAlignment="1">
      <alignment horizontal="right"/>
    </xf>
    <xf numFmtId="1" fontId="2" fillId="3" borderId="1" xfId="0" applyNumberFormat="1" applyFont="1" applyFill="1" applyBorder="1" applyAlignment="1">
      <alignment horizontal="right"/>
    </xf>
    <xf numFmtId="167" fontId="10" fillId="3" borderId="1" xfId="0" applyNumberFormat="1" applyFont="1" applyFill="1" applyBorder="1" applyAlignment="1">
      <alignment horizontal="right"/>
    </xf>
    <xf numFmtId="165" fontId="7" fillId="3" borderId="1" xfId="0" applyNumberFormat="1" applyFont="1" applyFill="1" applyBorder="1" applyAlignment="1">
      <alignment horizontal="center"/>
    </xf>
    <xf numFmtId="170" fontId="7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9" fontId="2" fillId="0" borderId="1" xfId="0" applyNumberFormat="1" applyFont="1" applyBorder="1"/>
    <xf numFmtId="169" fontId="2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>
      <alignment horizontal="right"/>
    </xf>
    <xf numFmtId="167" fontId="10" fillId="0" borderId="1" xfId="0" applyNumberFormat="1" applyFont="1" applyBorder="1" applyAlignment="1">
      <alignment horizontal="right"/>
    </xf>
    <xf numFmtId="165" fontId="5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68" fontId="3" fillId="0" borderId="1" xfId="0" applyNumberFormat="1" applyFont="1" applyBorder="1" applyAlignment="1">
      <alignment horizontal="right"/>
    </xf>
    <xf numFmtId="165" fontId="2" fillId="0" borderId="1" xfId="0" applyNumberFormat="1" applyFont="1" applyBorder="1" applyAlignment="1">
      <alignment horizontal="center"/>
    </xf>
    <xf numFmtId="170" fontId="2" fillId="0" borderId="1" xfId="0" applyNumberFormat="1" applyFont="1" applyBorder="1" applyAlignment="1">
      <alignment horizontal="center"/>
    </xf>
    <xf numFmtId="169" fontId="2" fillId="0" borderId="1" xfId="0" applyNumberFormat="1" applyFont="1" applyBorder="1" applyAlignment="1">
      <alignment horizontal="left"/>
    </xf>
    <xf numFmtId="166" fontId="3" fillId="0" borderId="0" xfId="0" applyNumberFormat="1" applyFont="1"/>
    <xf numFmtId="169" fontId="3" fillId="0" borderId="0" xfId="0" applyNumberFormat="1" applyFont="1"/>
    <xf numFmtId="164" fontId="2" fillId="0" borderId="0" xfId="0" applyNumberFormat="1" applyFont="1" applyAlignment="1">
      <alignment horizontal="right"/>
    </xf>
    <xf numFmtId="169" fontId="2" fillId="0" borderId="2" xfId="0" applyNumberFormat="1" applyFont="1" applyBorder="1" applyAlignment="1">
      <alignment horizontal="left"/>
    </xf>
    <xf numFmtId="169" fontId="2" fillId="0" borderId="2" xfId="0" applyNumberFormat="1" applyFont="1" applyBorder="1" applyAlignment="1">
      <alignment horizontal="right"/>
    </xf>
    <xf numFmtId="168" fontId="3" fillId="0" borderId="2" xfId="0" applyNumberFormat="1" applyFont="1" applyBorder="1" applyAlignment="1">
      <alignment horizontal="right"/>
    </xf>
    <xf numFmtId="167" fontId="10" fillId="0" borderId="2" xfId="0" applyNumberFormat="1" applyFont="1" applyBorder="1" applyAlignment="1">
      <alignment horizontal="right"/>
    </xf>
    <xf numFmtId="165" fontId="2" fillId="0" borderId="2" xfId="0" applyNumberFormat="1" applyFont="1" applyBorder="1" applyAlignment="1">
      <alignment horizontal="center"/>
    </xf>
    <xf numFmtId="170" fontId="2" fillId="0" borderId="2" xfId="0" applyNumberFormat="1" applyFont="1" applyBorder="1" applyAlignment="1">
      <alignment horizontal="right"/>
    </xf>
    <xf numFmtId="169" fontId="2" fillId="0" borderId="3" xfId="0" applyNumberFormat="1" applyFont="1" applyBorder="1" applyAlignment="1">
      <alignment horizontal="left"/>
    </xf>
    <xf numFmtId="169" fontId="2" fillId="0" borderId="3" xfId="0" applyNumberFormat="1" applyFont="1" applyBorder="1" applyAlignment="1">
      <alignment horizontal="right"/>
    </xf>
    <xf numFmtId="168" fontId="3" fillId="0" borderId="3" xfId="0" applyNumberFormat="1" applyFont="1" applyBorder="1" applyAlignment="1">
      <alignment horizontal="right"/>
    </xf>
    <xf numFmtId="167" fontId="10" fillId="0" borderId="3" xfId="0" applyNumberFormat="1" applyFont="1" applyBorder="1" applyAlignment="1">
      <alignment horizontal="right"/>
    </xf>
    <xf numFmtId="165" fontId="2" fillId="0" borderId="3" xfId="0" applyNumberFormat="1" applyFont="1" applyBorder="1" applyAlignment="1">
      <alignment horizontal="center"/>
    </xf>
    <xf numFmtId="170" fontId="2" fillId="0" borderId="3" xfId="0" applyNumberFormat="1" applyFont="1" applyBorder="1" applyAlignment="1">
      <alignment horizontal="center"/>
    </xf>
    <xf numFmtId="9" fontId="2" fillId="0" borderId="3" xfId="0" applyNumberFormat="1" applyFont="1" applyBorder="1"/>
    <xf numFmtId="168" fontId="3" fillId="0" borderId="0" xfId="0" applyNumberFormat="1" applyFont="1"/>
    <xf numFmtId="171" fontId="2" fillId="0" borderId="1" xfId="0" applyNumberFormat="1" applyFont="1" applyBorder="1" applyAlignment="1">
      <alignment horizontal="right"/>
    </xf>
    <xf numFmtId="9" fontId="11" fillId="0" borderId="3" xfId="0" applyNumberFormat="1" applyFont="1" applyBorder="1"/>
    <xf numFmtId="169" fontId="11" fillId="0" borderId="1" xfId="0" applyNumberFormat="1" applyFont="1" applyBorder="1" applyAlignment="1">
      <alignment horizontal="right"/>
    </xf>
    <xf numFmtId="168" fontId="11" fillId="0" borderId="1" xfId="0" applyNumberFormat="1" applyFont="1" applyBorder="1" applyAlignment="1">
      <alignment horizontal="right"/>
    </xf>
    <xf numFmtId="167" fontId="11" fillId="0" borderId="1" xfId="0" applyNumberFormat="1" applyFont="1" applyBorder="1" applyAlignment="1">
      <alignment horizontal="right"/>
    </xf>
    <xf numFmtId="1" fontId="12" fillId="0" borderId="1" xfId="0" applyNumberFormat="1" applyFont="1" applyBorder="1" applyAlignment="1">
      <alignment horizontal="center"/>
    </xf>
    <xf numFmtId="170" fontId="12" fillId="0" borderId="1" xfId="0" applyNumberFormat="1" applyFont="1" applyBorder="1" applyAlignment="1">
      <alignment horizontal="center"/>
    </xf>
    <xf numFmtId="0" fontId="12" fillId="0" borderId="0" xfId="0" applyFont="1"/>
    <xf numFmtId="165" fontId="7" fillId="0" borderId="1" xfId="0" applyNumberFormat="1" applyFont="1" applyBorder="1" applyAlignment="1">
      <alignment horizontal="center"/>
    </xf>
    <xf numFmtId="170" fontId="7" fillId="0" borderId="1" xfId="0" applyNumberFormat="1" applyFont="1" applyBorder="1" applyAlignment="1">
      <alignment horizontal="center"/>
    </xf>
    <xf numFmtId="9" fontId="10" fillId="0" borderId="1" xfId="0" applyNumberFormat="1" applyFont="1" applyBorder="1"/>
    <xf numFmtId="169" fontId="10" fillId="0" borderId="1" xfId="0" applyNumberFormat="1" applyFont="1" applyBorder="1" applyAlignment="1">
      <alignment horizontal="right"/>
    </xf>
    <xf numFmtId="168" fontId="10" fillId="0" borderId="1" xfId="0" applyNumberFormat="1" applyFont="1" applyBorder="1" applyAlignment="1">
      <alignment horizontal="right"/>
    </xf>
    <xf numFmtId="169" fontId="2" fillId="3" borderId="1" xfId="0" applyNumberFormat="1" applyFont="1" applyFill="1" applyBorder="1"/>
    <xf numFmtId="168" fontId="2" fillId="3" borderId="1" xfId="0" applyNumberFormat="1" applyFont="1" applyFill="1" applyBorder="1"/>
    <xf numFmtId="167" fontId="10" fillId="3" borderId="1" xfId="0" applyNumberFormat="1" applyFont="1" applyFill="1" applyBorder="1"/>
    <xf numFmtId="165" fontId="2" fillId="3" borderId="1" xfId="0" applyNumberFormat="1" applyFont="1" applyFill="1" applyBorder="1" applyAlignment="1">
      <alignment horizontal="center"/>
    </xf>
    <xf numFmtId="170" fontId="2" fillId="3" borderId="1" xfId="0" applyNumberFormat="1" applyFont="1" applyFill="1" applyBorder="1" applyAlignment="1">
      <alignment horizontal="center"/>
    </xf>
    <xf numFmtId="164" fontId="2" fillId="0" borderId="1" xfId="0" applyNumberFormat="1" applyFont="1" applyBorder="1"/>
    <xf numFmtId="168" fontId="3" fillId="0" borderId="1" xfId="0" applyNumberFormat="1" applyFont="1" applyBorder="1"/>
    <xf numFmtId="167" fontId="10" fillId="0" borderId="1" xfId="0" applyNumberFormat="1" applyFont="1" applyBorder="1"/>
    <xf numFmtId="164" fontId="2" fillId="3" borderId="1" xfId="0" applyNumberFormat="1" applyFont="1" applyFill="1" applyBorder="1"/>
    <xf numFmtId="0" fontId="2" fillId="0" borderId="1" xfId="0" applyFont="1" applyBorder="1"/>
    <xf numFmtId="1" fontId="2" fillId="3" borderId="1" xfId="0" applyNumberFormat="1" applyFont="1" applyFill="1" applyBorder="1"/>
    <xf numFmtId="0" fontId="2" fillId="0" borderId="0" xfId="0" applyFont="1" applyAlignment="1">
      <alignment horizontal="right"/>
    </xf>
    <xf numFmtId="20" fontId="3" fillId="0" borderId="1" xfId="0" applyNumberFormat="1" applyFont="1" applyBorder="1" applyAlignment="1">
      <alignment horizontal="right"/>
    </xf>
    <xf numFmtId="10" fontId="5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79664-4CAB-4329-BFC9-61B233A9C88B}">
  <dimension ref="A1:K71"/>
  <sheetViews>
    <sheetView tabSelected="1" workbookViewId="0">
      <selection activeCell="F4" sqref="F4:F6"/>
    </sheetView>
  </sheetViews>
  <sheetFormatPr baseColWidth="10" defaultColWidth="10.81640625" defaultRowHeight="11.5" x14ac:dyDescent="0.25"/>
  <cols>
    <col min="1" max="1" width="33.7265625" style="2" customWidth="1"/>
    <col min="2" max="5" width="8.7265625" style="2" customWidth="1"/>
    <col min="6" max="6" width="15.7265625" style="2" customWidth="1"/>
    <col min="7" max="16384" width="10.81640625" style="2"/>
  </cols>
  <sheetData>
    <row r="1" spans="1:11" s="1" customFormat="1" ht="46.5" customHeight="1" x14ac:dyDescent="0.35">
      <c r="A1" s="100" t="s">
        <v>61</v>
      </c>
      <c r="B1" s="100"/>
      <c r="C1" s="100"/>
      <c r="D1" s="100"/>
      <c r="E1" s="100"/>
      <c r="F1" s="100"/>
      <c r="K1" s="2"/>
    </row>
    <row r="2" spans="1:11" s="3" customFormat="1" ht="23.15" customHeight="1" x14ac:dyDescent="0.25">
      <c r="A2" s="101"/>
      <c r="B2" s="101"/>
      <c r="C2" s="101"/>
      <c r="D2" s="101"/>
      <c r="E2" s="101"/>
      <c r="F2" s="101"/>
    </row>
    <row r="3" spans="1:11" ht="11.5" customHeight="1" x14ac:dyDescent="0.25">
      <c r="A3" s="4" t="s">
        <v>0</v>
      </c>
      <c r="B3" s="5"/>
      <c r="C3" s="6"/>
      <c r="D3" s="6"/>
      <c r="E3" s="6"/>
      <c r="F3" s="6"/>
    </row>
    <row r="4" spans="1:11" ht="11.5" customHeight="1" x14ac:dyDescent="0.25">
      <c r="A4" s="7" t="s">
        <v>1</v>
      </c>
      <c r="B4" s="7"/>
      <c r="C4" s="7"/>
      <c r="D4" s="102" t="s">
        <v>2</v>
      </c>
      <c r="E4" s="102"/>
      <c r="F4" s="8">
        <v>45792</v>
      </c>
    </row>
    <row r="5" spans="1:11" ht="11.5" customHeight="1" x14ac:dyDescent="0.25">
      <c r="A5" s="7" t="s">
        <v>3</v>
      </c>
      <c r="B5" s="7"/>
      <c r="C5" s="7"/>
      <c r="D5" s="102" t="s">
        <v>4</v>
      </c>
      <c r="E5" s="102"/>
      <c r="F5" s="9">
        <v>0.45833333333333331</v>
      </c>
    </row>
    <row r="6" spans="1:11" ht="11.5" customHeight="1" x14ac:dyDescent="0.25">
      <c r="A6" s="7" t="s">
        <v>5</v>
      </c>
      <c r="B6" s="7"/>
      <c r="C6" s="7"/>
      <c r="D6" s="102" t="s">
        <v>6</v>
      </c>
      <c r="E6" s="102"/>
      <c r="F6" s="10">
        <v>800</v>
      </c>
    </row>
    <row r="7" spans="1:11" ht="23.15" customHeight="1" x14ac:dyDescent="0.25">
      <c r="A7" s="103">
        <f>F6*1.15</f>
        <v>919.99999999999989</v>
      </c>
      <c r="B7" s="103"/>
      <c r="C7" s="103"/>
      <c r="D7" s="103"/>
      <c r="E7" s="103"/>
      <c r="F7" s="103"/>
    </row>
    <row r="8" spans="1:11" x14ac:dyDescent="0.25">
      <c r="B8" s="11" t="s">
        <v>7</v>
      </c>
      <c r="C8" s="12"/>
      <c r="E8" s="12" t="s">
        <v>8</v>
      </c>
    </row>
    <row r="9" spans="1:11" ht="11.5" customHeight="1" x14ac:dyDescent="0.25">
      <c r="B9" s="7" t="s">
        <v>9</v>
      </c>
      <c r="C9" s="13">
        <f>$D$34+$D$41+$D$43</f>
        <v>0.34500000000000003</v>
      </c>
      <c r="E9" s="7" t="s">
        <v>10</v>
      </c>
      <c r="F9" s="13">
        <f>$D$41+$D$42</f>
        <v>0.4</v>
      </c>
    </row>
    <row r="10" spans="1:11" ht="11.5" customHeight="1" x14ac:dyDescent="0.25">
      <c r="B10" s="7" t="s">
        <v>11</v>
      </c>
      <c r="C10" s="13">
        <f>$D$42</f>
        <v>0.33</v>
      </c>
      <c r="E10" s="7" t="s">
        <v>12</v>
      </c>
      <c r="F10" s="13">
        <f>$D$34+$D$43+D44</f>
        <v>0.60000000000000009</v>
      </c>
    </row>
    <row r="11" spans="1:11" ht="11.5" customHeight="1" x14ac:dyDescent="0.25">
      <c r="B11" s="7" t="s">
        <v>13</v>
      </c>
      <c r="C11" s="13">
        <f>D44</f>
        <v>0.32500000000000001</v>
      </c>
      <c r="F11" s="14">
        <f>SUM(F9:F10)</f>
        <v>1</v>
      </c>
    </row>
    <row r="12" spans="1:11" ht="23.15" customHeight="1" x14ac:dyDescent="0.25">
      <c r="A12" s="96">
        <f>C9+C10+C11</f>
        <v>1</v>
      </c>
      <c r="B12" s="96"/>
      <c r="C12" s="96"/>
      <c r="D12" s="96"/>
      <c r="E12" s="96"/>
      <c r="F12" s="96"/>
    </row>
    <row r="13" spans="1:11" ht="11.5" customHeight="1" x14ac:dyDescent="0.25">
      <c r="B13" s="97" t="s">
        <v>14</v>
      </c>
      <c r="C13" s="97"/>
      <c r="D13" s="97"/>
      <c r="E13" s="97"/>
    </row>
    <row r="14" spans="1:11" ht="11.5" customHeight="1" x14ac:dyDescent="0.25">
      <c r="B14" s="15" t="s">
        <v>15</v>
      </c>
      <c r="C14" s="16"/>
      <c r="D14" s="15"/>
      <c r="E14" s="17">
        <f>E24+E32+E60+E64+E38+E52</f>
        <v>4.1666666666666671E-2</v>
      </c>
      <c r="F14" s="18"/>
    </row>
    <row r="15" spans="1:11" ht="11.5" customHeight="1" x14ac:dyDescent="0.25">
      <c r="B15" s="7" t="s">
        <v>16</v>
      </c>
      <c r="C15" s="13"/>
      <c r="D15" s="7"/>
      <c r="E15" s="95">
        <f>F70-F24</f>
        <v>0.88541666666424135</v>
      </c>
      <c r="F15" s="19"/>
    </row>
    <row r="16" spans="1:11" ht="23.15" customHeight="1" x14ac:dyDescent="0.25">
      <c r="A16" s="98"/>
      <c r="B16" s="98"/>
      <c r="C16" s="98"/>
      <c r="D16" s="98"/>
      <c r="E16" s="98"/>
      <c r="F16" s="98"/>
    </row>
    <row r="17" spans="1:9" ht="11.5" customHeight="1" x14ac:dyDescent="0.25">
      <c r="A17" s="20" t="s">
        <v>17</v>
      </c>
      <c r="B17" s="21">
        <f>B38</f>
        <v>919.98233599999992</v>
      </c>
      <c r="C17" s="22"/>
      <c r="D17" s="23"/>
      <c r="E17" s="24"/>
      <c r="F17" s="25">
        <v>0.442</v>
      </c>
    </row>
    <row r="18" spans="1:9" ht="11.5" customHeight="1" x14ac:dyDescent="0.25">
      <c r="A18" s="7" t="s">
        <v>18</v>
      </c>
      <c r="B18" s="26">
        <f>A7*F17</f>
        <v>406.63999999999993</v>
      </c>
      <c r="C18" s="27" t="s">
        <v>19</v>
      </c>
      <c r="D18" s="28">
        <f>D34+D41+D42+D43+D44</f>
        <v>1</v>
      </c>
      <c r="E18" s="29">
        <f>B34+B41+B42+B43+B44</f>
        <v>406.64</v>
      </c>
      <c r="F18" s="30">
        <f>E18/B17</f>
        <v>0.44200848656294206</v>
      </c>
    </row>
    <row r="19" spans="1:9" ht="11.5" customHeight="1" x14ac:dyDescent="0.25">
      <c r="A19" s="7" t="s">
        <v>20</v>
      </c>
      <c r="B19" s="26">
        <f>A7*F19</f>
        <v>376.31188118811872</v>
      </c>
      <c r="C19" s="27" t="s">
        <v>19</v>
      </c>
      <c r="D19" s="28">
        <f>D33+D39+D25</f>
        <v>0.9254</v>
      </c>
      <c r="E19" s="29">
        <f>B33+B39+B25</f>
        <v>376.30465599999997</v>
      </c>
      <c r="F19" s="30">
        <f>E19/B17</f>
        <v>0.40903465346534651</v>
      </c>
    </row>
    <row r="20" spans="1:9" ht="11.5" customHeight="1" x14ac:dyDescent="0.25">
      <c r="A20" s="99"/>
      <c r="B20" s="99"/>
      <c r="C20" s="99"/>
      <c r="D20" s="99"/>
      <c r="E20" s="99"/>
      <c r="F20" s="99"/>
    </row>
    <row r="21" spans="1:9" ht="11.5" customHeight="1" x14ac:dyDescent="0.25">
      <c r="A21" s="98"/>
      <c r="B21" s="98"/>
      <c r="C21" s="98"/>
      <c r="D21" s="98"/>
      <c r="E21" s="98"/>
      <c r="F21" s="98"/>
    </row>
    <row r="22" spans="1:9" s="31" customFormat="1" ht="13" customHeight="1" x14ac:dyDescent="0.35">
      <c r="B22" s="32" t="s">
        <v>21</v>
      </c>
      <c r="C22" s="33" t="s">
        <v>22</v>
      </c>
      <c r="D22" s="34" t="s">
        <v>23</v>
      </c>
      <c r="E22" s="35" t="s">
        <v>24</v>
      </c>
      <c r="F22" s="35" t="s">
        <v>25</v>
      </c>
    </row>
    <row r="23" spans="1:9" s="42" customFormat="1" x14ac:dyDescent="0.25">
      <c r="A23" s="36" t="s">
        <v>26</v>
      </c>
      <c r="B23" s="37"/>
      <c r="C23" s="38"/>
      <c r="D23" s="39"/>
      <c r="E23" s="40"/>
      <c r="F23" s="41"/>
    </row>
    <row r="24" spans="1:9" ht="11.5" customHeight="1" x14ac:dyDescent="0.25">
      <c r="A24" s="36" t="s">
        <v>27</v>
      </c>
      <c r="B24" s="37">
        <f>SUM(B25:B30)</f>
        <v>227.71839999999995</v>
      </c>
      <c r="C24" s="38"/>
      <c r="D24" s="39">
        <f>SUM(D25:D30)</f>
        <v>0.56000000000000005</v>
      </c>
      <c r="E24" s="40">
        <v>1.0416666666666666E-2</v>
      </c>
      <c r="F24" s="41">
        <f>F30-E24</f>
        <v>45791.572916666672</v>
      </c>
    </row>
    <row r="25" spans="1:9" s="3" customFormat="1" ht="11.5" customHeight="1" x14ac:dyDescent="0.25">
      <c r="A25" s="43" t="s">
        <v>28</v>
      </c>
      <c r="B25" s="44">
        <f>B$18*D25</f>
        <v>121.99199999999998</v>
      </c>
      <c r="C25" s="45">
        <v>16</v>
      </c>
      <c r="D25" s="46">
        <v>0.3</v>
      </c>
      <c r="E25" s="47">
        <v>2.0833333333333332E-2</v>
      </c>
      <c r="F25" s="48"/>
    </row>
    <row r="26" spans="1:9" s="3" customFormat="1" ht="11.5" customHeight="1" x14ac:dyDescent="0.25">
      <c r="A26" s="43" t="s">
        <v>65</v>
      </c>
      <c r="B26" s="44">
        <f>B$18*D26</f>
        <v>8.1327999999999996</v>
      </c>
      <c r="C26" s="45"/>
      <c r="D26" s="46">
        <v>0.02</v>
      </c>
      <c r="E26" s="47"/>
      <c r="F26" s="48"/>
    </row>
    <row r="27" spans="1:9" s="3" customFormat="1" ht="11.5" customHeight="1" x14ac:dyDescent="0.25">
      <c r="A27" s="43" t="s">
        <v>29</v>
      </c>
      <c r="B27" s="44">
        <f>B$18*D27</f>
        <v>16.265599999999999</v>
      </c>
      <c r="C27" s="49"/>
      <c r="D27" s="46">
        <v>0.04</v>
      </c>
      <c r="E27" s="50"/>
      <c r="F27" s="51"/>
    </row>
    <row r="28" spans="1:9" ht="11.5" customHeight="1" x14ac:dyDescent="0.25">
      <c r="A28" s="43" t="s">
        <v>30</v>
      </c>
      <c r="B28" s="44">
        <f>B$18*D28</f>
        <v>32.531199999999998</v>
      </c>
      <c r="C28" s="49"/>
      <c r="D28" s="46">
        <v>0.08</v>
      </c>
      <c r="E28" s="50"/>
      <c r="F28" s="51"/>
    </row>
    <row r="29" spans="1:9" ht="11.5" customHeight="1" x14ac:dyDescent="0.25">
      <c r="A29" s="43" t="s">
        <v>31</v>
      </c>
      <c r="B29" s="44">
        <f>B$18*D29</f>
        <v>48.79679999999999</v>
      </c>
      <c r="C29" s="49"/>
      <c r="D29" s="46">
        <v>0.12</v>
      </c>
      <c r="E29" s="48"/>
      <c r="F29" s="48"/>
    </row>
    <row r="30" spans="1:9" ht="11.5" customHeight="1" x14ac:dyDescent="0.25">
      <c r="A30" s="52" t="s">
        <v>63</v>
      </c>
      <c r="B30" s="44"/>
      <c r="C30" s="49">
        <v>21</v>
      </c>
      <c r="D30" s="46"/>
      <c r="E30" s="50">
        <f>E35+E32</f>
        <v>0.34027777777777773</v>
      </c>
      <c r="F30" s="51">
        <f>F38-E30</f>
        <v>45791.583333333336</v>
      </c>
      <c r="H30" s="53"/>
      <c r="I30" s="54"/>
    </row>
    <row r="31" spans="1:9" ht="11.5" customHeight="1" x14ac:dyDescent="0.25">
      <c r="A31" s="52"/>
      <c r="B31" s="44"/>
      <c r="C31" s="49"/>
      <c r="D31" s="46"/>
      <c r="E31" s="50"/>
      <c r="F31" s="51"/>
    </row>
    <row r="32" spans="1:9" ht="11.5" customHeight="1" x14ac:dyDescent="0.25">
      <c r="A32" s="36" t="s">
        <v>32</v>
      </c>
      <c r="B32" s="37">
        <f>SUM(B33:B35)</f>
        <v>69.128799999999984</v>
      </c>
      <c r="C32" s="38"/>
      <c r="D32" s="39">
        <f>SUM(D33:D35)</f>
        <v>0.16999999999999998</v>
      </c>
      <c r="E32" s="40">
        <v>6.9444444444444441E-3</v>
      </c>
      <c r="F32" s="41">
        <f>F35-E32</f>
        <v>45791.583333333336</v>
      </c>
    </row>
    <row r="33" spans="1:6" s="3" customFormat="1" ht="11.5" customHeight="1" x14ac:dyDescent="0.25">
      <c r="A33" s="43" t="s">
        <v>28</v>
      </c>
      <c r="B33" s="44">
        <f>B$18*D33</f>
        <v>48.79679999999999</v>
      </c>
      <c r="C33" s="49">
        <v>100</v>
      </c>
      <c r="D33" s="46">
        <f>D34*2.4</f>
        <v>0.12</v>
      </c>
      <c r="E33" s="47">
        <v>1.0416666666666666E-2</v>
      </c>
      <c r="F33" s="48"/>
    </row>
    <row r="34" spans="1:6" ht="11.5" customHeight="1" x14ac:dyDescent="0.25">
      <c r="A34" s="43" t="s">
        <v>33</v>
      </c>
      <c r="B34" s="44">
        <f>B$18*D34</f>
        <v>20.331999999999997</v>
      </c>
      <c r="C34" s="49"/>
      <c r="D34" s="46">
        <v>0.05</v>
      </c>
      <c r="E34" s="48"/>
      <c r="F34" s="48"/>
    </row>
    <row r="35" spans="1:6" ht="11.5" customHeight="1" x14ac:dyDescent="0.25">
      <c r="A35" s="43" t="s">
        <v>64</v>
      </c>
      <c r="B35" s="55"/>
      <c r="C35" s="49">
        <v>21</v>
      </c>
      <c r="D35" s="46"/>
      <c r="E35" s="50">
        <v>0.33333333333333331</v>
      </c>
      <c r="F35" s="51">
        <f>F38-E35</f>
        <v>45791.590277777781</v>
      </c>
    </row>
    <row r="36" spans="1:6" ht="12.4" customHeight="1" x14ac:dyDescent="0.25">
      <c r="A36" s="56"/>
      <c r="B36" s="57"/>
      <c r="C36" s="58"/>
      <c r="D36" s="59"/>
      <c r="E36" s="60"/>
      <c r="F36" s="61" t="s">
        <v>34</v>
      </c>
    </row>
    <row r="37" spans="1:6" ht="12.4" customHeight="1" x14ac:dyDescent="0.25">
      <c r="A37" s="62"/>
      <c r="B37" s="63"/>
      <c r="C37" s="64"/>
      <c r="D37" s="65"/>
      <c r="E37" s="66"/>
      <c r="F37" s="67"/>
    </row>
    <row r="38" spans="1:6" s="42" customFormat="1" x14ac:dyDescent="0.25">
      <c r="A38" s="36" t="s">
        <v>35</v>
      </c>
      <c r="B38" s="37">
        <f>SUM(B39:B53)</f>
        <v>919.98233599999992</v>
      </c>
      <c r="C38" s="38"/>
      <c r="D38" s="39">
        <f>SUM(D39:D49)</f>
        <v>1.6674000000000002</v>
      </c>
      <c r="E38" s="40">
        <v>6.9444444444444441E-3</v>
      </c>
      <c r="F38" s="41">
        <f>F49-E38</f>
        <v>45791.923611111117</v>
      </c>
    </row>
    <row r="39" spans="1:6" ht="11.5" customHeight="1" x14ac:dyDescent="0.25">
      <c r="A39" s="68" t="s">
        <v>28</v>
      </c>
      <c r="B39" s="63">
        <f>B$18*D39</f>
        <v>205.51585599999999</v>
      </c>
      <c r="C39" s="64">
        <v>45</v>
      </c>
      <c r="D39" s="65">
        <f>((D41*60%+D42*65%+D43*70%+D44*80%)-(D33+D25)*33%)-D55</f>
        <v>0.50540000000000007</v>
      </c>
    </row>
    <row r="40" spans="1:6" ht="11.5" customHeight="1" x14ac:dyDescent="0.25">
      <c r="A40" s="43" t="str">
        <f>A32</f>
        <v>1.b Brühstück: Dinkelvollkornmehl</v>
      </c>
      <c r="B40" s="44">
        <f>B$18*D40</f>
        <v>69.128799999999984</v>
      </c>
      <c r="C40" s="69">
        <v>21</v>
      </c>
      <c r="D40" s="46">
        <f>D32</f>
        <v>0.16999999999999998</v>
      </c>
      <c r="E40" s="48"/>
      <c r="F40" s="51"/>
    </row>
    <row r="41" spans="1:6" ht="11.5" customHeight="1" x14ac:dyDescent="0.25">
      <c r="A41" s="43" t="s">
        <v>36</v>
      </c>
      <c r="B41" s="44">
        <f>B$18*D41</f>
        <v>28.464799999999997</v>
      </c>
      <c r="C41" s="49"/>
      <c r="D41" s="46">
        <v>7.0000000000000007E-2</v>
      </c>
      <c r="E41" s="50"/>
      <c r="F41" s="51"/>
    </row>
    <row r="42" spans="1:6" ht="11.5" customHeight="1" x14ac:dyDescent="0.25">
      <c r="A42" s="43" t="s">
        <v>37</v>
      </c>
      <c r="B42" s="44">
        <f>B$18*D42</f>
        <v>134.19119999999998</v>
      </c>
      <c r="C42" s="49"/>
      <c r="D42" s="46">
        <v>0.33</v>
      </c>
      <c r="E42" s="50"/>
      <c r="F42" s="51"/>
    </row>
    <row r="43" spans="1:6" ht="11.5" customHeight="1" x14ac:dyDescent="0.25">
      <c r="A43" s="43" t="s">
        <v>33</v>
      </c>
      <c r="B43" s="44">
        <f>B$18*D43</f>
        <v>91.493999999999986</v>
      </c>
      <c r="C43" s="49"/>
      <c r="D43" s="46">
        <v>0.22500000000000001</v>
      </c>
      <c r="E43" s="50"/>
      <c r="F43" s="51"/>
    </row>
    <row r="44" spans="1:6" ht="11.5" customHeight="1" x14ac:dyDescent="0.25">
      <c r="A44" s="68" t="s">
        <v>38</v>
      </c>
      <c r="B44" s="44">
        <f>B$18*D44</f>
        <v>132.15799999999999</v>
      </c>
      <c r="C44" s="49"/>
      <c r="D44" s="46">
        <v>0.32500000000000001</v>
      </c>
      <c r="E44" s="50"/>
      <c r="F44" s="51"/>
    </row>
    <row r="45" spans="1:6" ht="11.5" customHeight="1" x14ac:dyDescent="0.25">
      <c r="A45" s="68" t="s">
        <v>39</v>
      </c>
      <c r="B45" s="70">
        <f>B$18*D45</f>
        <v>0.81327999999999989</v>
      </c>
      <c r="C45" s="49"/>
      <c r="D45" s="46">
        <v>2E-3</v>
      </c>
      <c r="E45" s="50"/>
      <c r="F45" s="51"/>
    </row>
    <row r="46" spans="1:6" ht="11.5" customHeight="1" x14ac:dyDescent="0.25">
      <c r="A46" s="68" t="s">
        <v>40</v>
      </c>
      <c r="B46" s="63"/>
      <c r="C46" s="49"/>
      <c r="D46" s="46"/>
      <c r="E46" s="48"/>
      <c r="F46" s="51"/>
    </row>
    <row r="47" spans="1:6" s="77" customFormat="1" ht="11.5" customHeight="1" x14ac:dyDescent="0.25">
      <c r="A47" s="71" t="s">
        <v>41</v>
      </c>
      <c r="B47" s="72">
        <f>B$18*D47</f>
        <v>16.265599999999999</v>
      </c>
      <c r="C47" s="73"/>
      <c r="D47" s="74">
        <v>0.04</v>
      </c>
      <c r="E47" s="75"/>
      <c r="F47" s="76"/>
    </row>
    <row r="48" spans="1:6" ht="11.5" customHeight="1" x14ac:dyDescent="0.25">
      <c r="A48" s="68" t="s">
        <v>42</v>
      </c>
      <c r="B48" s="44"/>
      <c r="C48" s="49"/>
      <c r="D48" s="46"/>
      <c r="E48" s="48"/>
      <c r="F48" s="51"/>
    </row>
    <row r="49" spans="1:6" ht="11.5" customHeight="1" x14ac:dyDescent="0.25">
      <c r="A49" s="43" t="s">
        <v>43</v>
      </c>
      <c r="B49" s="44"/>
      <c r="C49" s="49"/>
      <c r="D49" s="46"/>
      <c r="E49" s="50">
        <v>2.0833333333333332E-2</v>
      </c>
      <c r="F49" s="51">
        <f>F52-E49</f>
        <v>45791.930555555562</v>
      </c>
    </row>
    <row r="50" spans="1:6" ht="11.5" customHeight="1" x14ac:dyDescent="0.25">
      <c r="A50" s="43" t="s">
        <v>44</v>
      </c>
      <c r="B50" s="44">
        <f>B$18*D50</f>
        <v>10.165999999999999</v>
      </c>
      <c r="C50" s="49"/>
      <c r="D50" s="46">
        <v>2.5000000000000001E-2</v>
      </c>
      <c r="E50" s="50"/>
      <c r="F50" s="51"/>
    </row>
    <row r="51" spans="1:6" ht="11.5" customHeight="1" x14ac:dyDescent="0.25">
      <c r="A51" s="43" t="s">
        <v>45</v>
      </c>
      <c r="B51" s="70">
        <f>B$18*D51</f>
        <v>4.0663999999999998</v>
      </c>
      <c r="C51" s="49"/>
      <c r="D51" s="46">
        <v>0.01</v>
      </c>
      <c r="E51" s="48"/>
      <c r="F51" s="51"/>
    </row>
    <row r="52" spans="1:6" ht="11.5" customHeight="1" x14ac:dyDescent="0.25">
      <c r="A52" s="43" t="s">
        <v>46</v>
      </c>
      <c r="B52" s="44"/>
      <c r="C52" s="49"/>
      <c r="D52" s="46"/>
      <c r="E52" s="78">
        <v>6.9444444444444441E-3</v>
      </c>
      <c r="F52" s="79">
        <f>F58-E52</f>
        <v>45791.951388888898</v>
      </c>
    </row>
    <row r="53" spans="1:6" ht="11.5" customHeight="1" x14ac:dyDescent="0.25">
      <c r="A53" s="43" t="str">
        <f>A24</f>
        <v>1.a Quellstück: Saaten</v>
      </c>
      <c r="B53" s="44">
        <f>B24</f>
        <v>227.71839999999995</v>
      </c>
      <c r="C53" s="49">
        <v>21</v>
      </c>
      <c r="D53" s="46">
        <f>D24</f>
        <v>0.56000000000000005</v>
      </c>
      <c r="E53" s="50"/>
      <c r="F53" s="51"/>
    </row>
    <row r="54" spans="1:6" ht="11.5" customHeight="1" x14ac:dyDescent="0.25">
      <c r="A54" s="43" t="s">
        <v>47</v>
      </c>
      <c r="B54" s="44"/>
      <c r="C54" s="49"/>
      <c r="D54" s="46"/>
      <c r="E54" s="50"/>
      <c r="F54" s="51"/>
    </row>
    <row r="55" spans="1:6" ht="11.5" customHeight="1" x14ac:dyDescent="0.25">
      <c r="A55" s="80" t="s">
        <v>48</v>
      </c>
      <c r="B55" s="81">
        <f>B$18*D55</f>
        <v>12.199199999999998</v>
      </c>
      <c r="C55" s="82">
        <v>45</v>
      </c>
      <c r="D55" s="46">
        <v>0.03</v>
      </c>
      <c r="E55" s="48"/>
      <c r="F55" s="51"/>
    </row>
    <row r="56" spans="1:6" ht="11.5" customHeight="1" x14ac:dyDescent="0.25">
      <c r="A56" s="43" t="s">
        <v>49</v>
      </c>
      <c r="B56" s="44"/>
      <c r="C56" s="49">
        <v>26</v>
      </c>
      <c r="D56" s="46"/>
      <c r="E56" s="50"/>
      <c r="F56" s="51"/>
    </row>
    <row r="57" spans="1:6" ht="11.5" customHeight="1" x14ac:dyDescent="0.25">
      <c r="A57" s="43"/>
      <c r="B57" s="44"/>
      <c r="C57" s="49"/>
      <c r="D57" s="46"/>
      <c r="E57" s="48"/>
      <c r="F57" s="51"/>
    </row>
    <row r="58" spans="1:6" ht="11.5" customHeight="1" x14ac:dyDescent="0.25">
      <c r="A58" s="36" t="s">
        <v>50</v>
      </c>
      <c r="B58" s="83"/>
      <c r="C58" s="84">
        <v>21</v>
      </c>
      <c r="D58" s="85"/>
      <c r="E58" s="86">
        <v>0.41666666666666669</v>
      </c>
      <c r="F58" s="87">
        <f>F60-E58</f>
        <v>45791.958333333343</v>
      </c>
    </row>
    <row r="59" spans="1:6" ht="11.5" customHeight="1" x14ac:dyDescent="0.25">
      <c r="A59" s="7"/>
      <c r="B59" s="88"/>
      <c r="C59" s="89"/>
      <c r="D59" s="90"/>
      <c r="E59" s="48"/>
      <c r="F59" s="51"/>
    </row>
    <row r="60" spans="1:6" ht="11.5" customHeight="1" x14ac:dyDescent="0.25">
      <c r="A60" s="36" t="s">
        <v>51</v>
      </c>
      <c r="B60" s="91"/>
      <c r="C60" s="84"/>
      <c r="D60" s="85"/>
      <c r="E60" s="40">
        <v>6.9444444444444441E-3</v>
      </c>
      <c r="F60" s="41">
        <f>F62-E60</f>
        <v>45792.375000000007</v>
      </c>
    </row>
    <row r="61" spans="1:6" ht="11.5" customHeight="1" x14ac:dyDescent="0.25">
      <c r="A61" s="13" t="s">
        <v>52</v>
      </c>
      <c r="B61" s="92"/>
      <c r="C61" s="89"/>
      <c r="D61" s="90"/>
      <c r="E61" s="50"/>
      <c r="F61" s="51"/>
    </row>
    <row r="62" spans="1:6" ht="11.5" customHeight="1" x14ac:dyDescent="0.25">
      <c r="A62" s="13" t="s">
        <v>53</v>
      </c>
      <c r="B62" s="92"/>
      <c r="C62" s="89">
        <v>21</v>
      </c>
      <c r="D62" s="90"/>
      <c r="E62" s="50">
        <v>4.1666666666666664E-2</v>
      </c>
      <c r="F62" s="51">
        <f>F64-E62</f>
        <v>45792.381944444453</v>
      </c>
    </row>
    <row r="63" spans="1:6" ht="11.5" customHeight="1" x14ac:dyDescent="0.25">
      <c r="A63" s="13"/>
      <c r="B63" s="92"/>
      <c r="C63" s="89"/>
      <c r="D63" s="90"/>
      <c r="E63" s="50"/>
      <c r="F63" s="51"/>
    </row>
    <row r="64" spans="1:6" ht="11.5" customHeight="1" x14ac:dyDescent="0.25">
      <c r="A64" s="36" t="s">
        <v>54</v>
      </c>
      <c r="B64" s="91"/>
      <c r="C64" s="93"/>
      <c r="D64" s="85"/>
      <c r="E64" s="40">
        <v>3.472222222222222E-3</v>
      </c>
      <c r="F64" s="41">
        <f>F67-E64</f>
        <v>45792.423611111117</v>
      </c>
    </row>
    <row r="65" spans="1:6" ht="11.5" customHeight="1" x14ac:dyDescent="0.25">
      <c r="A65" s="7" t="s">
        <v>55</v>
      </c>
      <c r="B65" s="88"/>
      <c r="C65" s="89"/>
      <c r="D65" s="90"/>
      <c r="E65" s="48"/>
      <c r="F65" s="51"/>
    </row>
    <row r="66" spans="1:6" ht="11.5" customHeight="1" x14ac:dyDescent="0.25">
      <c r="A66" s="7" t="s">
        <v>56</v>
      </c>
      <c r="B66" s="88"/>
      <c r="C66" s="89"/>
      <c r="D66" s="90"/>
      <c r="E66" s="48"/>
      <c r="F66" s="51"/>
    </row>
    <row r="67" spans="1:6" ht="11.5" customHeight="1" x14ac:dyDescent="0.25">
      <c r="A67" s="13" t="s">
        <v>57</v>
      </c>
      <c r="B67" s="92"/>
      <c r="C67" s="89">
        <v>240</v>
      </c>
      <c r="D67" s="90"/>
      <c r="E67" s="50">
        <v>6.9444444444444441E-3</v>
      </c>
      <c r="F67" s="51">
        <f>F69-E67</f>
        <v>45792.427083333336</v>
      </c>
    </row>
    <row r="68" spans="1:6" ht="11.5" customHeight="1" x14ac:dyDescent="0.25">
      <c r="A68" s="13" t="s">
        <v>58</v>
      </c>
      <c r="B68" s="44"/>
      <c r="C68" s="89"/>
      <c r="D68" s="90"/>
      <c r="E68" s="48"/>
      <c r="F68" s="51"/>
    </row>
    <row r="69" spans="1:6" ht="11.5" customHeight="1" x14ac:dyDescent="0.25">
      <c r="A69" s="13" t="s">
        <v>59</v>
      </c>
      <c r="B69" s="92"/>
      <c r="C69" s="89">
        <v>210</v>
      </c>
      <c r="D69" s="90"/>
      <c r="E69" s="50">
        <v>2.4305555555555556E-2</v>
      </c>
      <c r="F69" s="51">
        <f>F70-E69</f>
        <v>45792.434027777781</v>
      </c>
    </row>
    <row r="70" spans="1:6" ht="11.5" customHeight="1" x14ac:dyDescent="0.25">
      <c r="A70" s="13" t="s">
        <v>60</v>
      </c>
      <c r="B70" s="92"/>
      <c r="C70" s="89"/>
      <c r="D70" s="90"/>
      <c r="E70" s="50"/>
      <c r="F70" s="51">
        <f>F4+F5</f>
        <v>45792.458333333336</v>
      </c>
    </row>
    <row r="71" spans="1:6" ht="11.5" customHeight="1" x14ac:dyDescent="0.25">
      <c r="F71" s="94" t="s">
        <v>62</v>
      </c>
    </row>
  </sheetData>
  <sheetProtection algorithmName="SHA-512" hashValue="mdQwu2JKIENFwG/jN/Bn1BEsqPc2RDmkhC+uaz69aB1Dl3XN6yZEivGqVM/5KzM1023WI98TbEs2Ipil/VQ5ww==" saltValue="6rkEOqMtHPlMS8B+LMp02Q==" spinCount="100000" sheet="1" objects="1" scenarios="1"/>
  <mergeCells count="10">
    <mergeCell ref="A12:F12"/>
    <mergeCell ref="B13:E13"/>
    <mergeCell ref="A16:F16"/>
    <mergeCell ref="A20:F21"/>
    <mergeCell ref="A1:F1"/>
    <mergeCell ref="A2:F2"/>
    <mergeCell ref="D4:E4"/>
    <mergeCell ref="D5:E5"/>
    <mergeCell ref="D6:E6"/>
    <mergeCell ref="A7:F7"/>
  </mergeCells>
  <pageMargins left="0.7" right="0.7" top="0.78740157499999996" bottom="0.78740157499999996" header="0.3" footer="0.3"/>
  <pageSetup paperSize="9" orientation="portrait" horizontalDpi="0" verticalDpi="0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SaatH0,2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Birgit Hoymann</dc:creator>
  <cp:lastModifiedBy>Birgit Hoymann</cp:lastModifiedBy>
  <cp:lastPrinted>2025-05-04T16:30:30Z</cp:lastPrinted>
  <dcterms:created xsi:type="dcterms:W3CDTF">2025-04-28T10:35:47Z</dcterms:created>
  <dcterms:modified xsi:type="dcterms:W3CDTF">2025-05-15T20:53:03Z</dcterms:modified>
</cp:coreProperties>
</file>