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116" documentId="8_{57D11B9D-0CC7-4CD4-91CC-C7D3E4620A11}" xr6:coauthVersionLast="47" xr6:coauthVersionMax="47" xr10:uidLastSave="{6BBE22F8-EB77-408B-BC1C-B56489BDD357}"/>
  <bookViews>
    <workbookView xWindow="-110" yWindow="-110" windowWidth="19420" windowHeight="10300" xr2:uid="{6AF04D03-3FFF-482B-ADA3-9E84988EE023}"/>
  </bookViews>
  <sheets>
    <sheet name="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7" i="1" l="1"/>
  <c r="E107" i="1" s="1"/>
  <c r="B27" i="1"/>
  <c r="F91" i="1"/>
  <c r="F90" i="1" s="1"/>
  <c r="F88" i="1" s="1"/>
  <c r="F86" i="1" s="1"/>
  <c r="B52" i="1"/>
  <c r="D116" i="1"/>
  <c r="E116" i="1"/>
  <c r="F116" i="1"/>
  <c r="G116" i="1"/>
  <c r="B39" i="1"/>
  <c r="B115" i="1" s="1"/>
  <c r="C115" i="1" s="1"/>
  <c r="D38" i="1"/>
  <c r="B38" i="1" s="1"/>
  <c r="B117" i="1" s="1"/>
  <c r="E8" i="1"/>
  <c r="B28" i="1"/>
  <c r="B37" i="1"/>
  <c r="B114" i="1" s="1"/>
  <c r="B29" i="1"/>
  <c r="B113" i="1"/>
  <c r="C113" i="1" s="1"/>
  <c r="B111" i="1"/>
  <c r="D111" i="1" s="1"/>
  <c r="B109" i="1"/>
  <c r="E109" i="1" s="1"/>
  <c r="D31" i="1"/>
  <c r="B31" i="1" s="1"/>
  <c r="D32" i="1"/>
  <c r="B32" i="1" s="1"/>
  <c r="D33" i="1"/>
  <c r="B33" i="1" s="1"/>
  <c r="D34" i="1"/>
  <c r="B34" i="1" s="1"/>
  <c r="D35" i="1"/>
  <c r="B35" i="1" s="1"/>
  <c r="B112" i="1"/>
  <c r="G112" i="1" s="1"/>
  <c r="B118" i="1"/>
  <c r="D118" i="1" s="1"/>
  <c r="B110" i="1"/>
  <c r="G110" i="1" s="1"/>
  <c r="B108" i="1"/>
  <c r="C108" i="1" s="1"/>
  <c r="G129" i="1"/>
  <c r="F129" i="1"/>
  <c r="E129" i="1"/>
  <c r="D129" i="1"/>
  <c r="C129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D125" i="1"/>
  <c r="C125" i="1"/>
  <c r="G124" i="1"/>
  <c r="F124" i="1"/>
  <c r="E124" i="1"/>
  <c r="D124" i="1"/>
  <c r="C124" i="1"/>
  <c r="G123" i="1"/>
  <c r="F123" i="1"/>
  <c r="E123" i="1"/>
  <c r="D123" i="1"/>
  <c r="C123" i="1"/>
  <c r="G122" i="1"/>
  <c r="F122" i="1"/>
  <c r="E122" i="1"/>
  <c r="D122" i="1"/>
  <c r="C122" i="1"/>
  <c r="G121" i="1"/>
  <c r="F121" i="1"/>
  <c r="E121" i="1"/>
  <c r="D121" i="1"/>
  <c r="C121" i="1"/>
  <c r="G119" i="1"/>
  <c r="F119" i="1"/>
  <c r="E119" i="1"/>
  <c r="D119" i="1"/>
  <c r="C119" i="1"/>
  <c r="D120" i="1"/>
  <c r="C120" i="1"/>
  <c r="G120" i="1"/>
  <c r="F120" i="1"/>
  <c r="E120" i="1"/>
  <c r="B36" i="1"/>
  <c r="D30" i="1"/>
  <c r="B30" i="1" s="1"/>
  <c r="B41" i="1"/>
  <c r="C116" i="1"/>
  <c r="B14" i="1"/>
  <c r="D107" i="1" l="1"/>
  <c r="C107" i="1"/>
  <c r="G107" i="1"/>
  <c r="F107" i="1"/>
  <c r="D20" i="1"/>
  <c r="F83" i="1"/>
  <c r="F82" i="1"/>
  <c r="F76" i="1" s="1"/>
  <c r="F74" i="1" s="1"/>
  <c r="G108" i="1"/>
  <c r="B20" i="1"/>
  <c r="C114" i="1"/>
  <c r="D114" i="1"/>
  <c r="B128" i="1"/>
  <c r="E128" i="1" s="1"/>
  <c r="G118" i="1"/>
  <c r="G114" i="1"/>
  <c r="D115" i="1"/>
  <c r="F115" i="1"/>
  <c r="D109" i="1"/>
  <c r="D25" i="1"/>
  <c r="C112" i="1"/>
  <c r="B19" i="1"/>
  <c r="C118" i="1"/>
  <c r="D112" i="1"/>
  <c r="F110" i="1"/>
  <c r="D19" i="1"/>
  <c r="B25" i="1"/>
  <c r="F6" i="1" s="1"/>
  <c r="C109" i="1"/>
  <c r="G109" i="1"/>
  <c r="E113" i="1"/>
  <c r="F118" i="1"/>
  <c r="G113" i="1"/>
  <c r="E118" i="1"/>
  <c r="F109" i="1"/>
  <c r="F117" i="1"/>
  <c r="C117" i="1"/>
  <c r="D117" i="1"/>
  <c r="E117" i="1"/>
  <c r="G117" i="1"/>
  <c r="F108" i="1"/>
  <c r="E108" i="1"/>
  <c r="D108" i="1"/>
  <c r="D113" i="1"/>
  <c r="G111" i="1"/>
  <c r="F113" i="1"/>
  <c r="E111" i="1"/>
  <c r="E114" i="1"/>
  <c r="E110" i="1"/>
  <c r="F112" i="1"/>
  <c r="F114" i="1"/>
  <c r="D110" i="1"/>
  <c r="E112" i="1"/>
  <c r="G115" i="1"/>
  <c r="C111" i="1"/>
  <c r="F111" i="1"/>
  <c r="E115" i="1"/>
  <c r="C110" i="1"/>
  <c r="G106" i="1" l="1"/>
  <c r="D128" i="1"/>
  <c r="G128" i="1"/>
  <c r="F128" i="1"/>
  <c r="C128" i="1"/>
  <c r="F70" i="1"/>
  <c r="F68" i="1" s="1"/>
  <c r="F64" i="1" s="1"/>
  <c r="G130" i="1" l="1"/>
  <c r="B130" i="1"/>
  <c r="B132" i="1" s="1"/>
  <c r="B102" i="1" s="1"/>
  <c r="F106" i="1"/>
  <c r="F130" i="1" s="1"/>
  <c r="E106" i="1"/>
  <c r="E130" i="1" s="1"/>
  <c r="D106" i="1"/>
  <c r="D130" i="1" s="1"/>
  <c r="C106" i="1"/>
  <c r="C130" i="1" s="1"/>
  <c r="F62" i="1"/>
  <c r="F58" i="1" s="1"/>
  <c r="B99" i="1" l="1"/>
  <c r="B101" i="1"/>
  <c r="B97" i="1"/>
  <c r="B98" i="1"/>
  <c r="B100" i="1"/>
  <c r="F49" i="1"/>
  <c r="F45" i="1" l="1"/>
  <c r="F25" i="1" s="1"/>
</calcChain>
</file>

<file path=xl/sharedStrings.xml><?xml version="1.0" encoding="utf-8"?>
<sst xmlns="http://schemas.openxmlformats.org/spreadsheetml/2006/main" count="175" uniqueCount="112">
  <si>
    <t xml:space="preserve">Rezept individuell anpassen über die grün gerahmten Felder. </t>
  </si>
  <si>
    <t xml:space="preserve">Datum: An welchem Tag möchte ich backen? </t>
  </si>
  <si>
    <t>TT:MM &gt;&gt;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</si>
  <si>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</si>
  <si>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</si>
  <si>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</si>
  <si>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</si>
  <si>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</si>
  <si>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Weitere Zutaten</t>
  </si>
  <si>
    <t>Dinkelmehl 630</t>
  </si>
  <si>
    <t>Zucker</t>
  </si>
  <si>
    <t>Weizenmehl 550</t>
  </si>
  <si>
    <t>Roggenmehl 997 oder 1150</t>
  </si>
  <si>
    <t>Dinkelvollkornmehl</t>
  </si>
  <si>
    <t xml:space="preserve">Weizenvollkornmehl </t>
  </si>
  <si>
    <t>Roggenvollkornmehl</t>
  </si>
  <si>
    <t>Summe muss 100 % sein</t>
  </si>
  <si>
    <t>Aktive Zubereitungszeit:</t>
  </si>
  <si>
    <t>Flexible Quell- und Reifezeit: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</si>
  <si>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</si>
  <si>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</si>
  <si>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</si>
  <si>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</si>
  <si>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</si>
  <si>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</si>
  <si>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</si>
  <si>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</si>
  <si>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2. Hauptteig: Mischen &amp; Kneten</t>
  </si>
  <si>
    <t>Folgende Zutaten in einer Schüssel abwiegen</t>
  </si>
  <si>
    <t>Wasser</t>
  </si>
  <si>
    <t>Optional: Anstellgut Lievito madre TA150</t>
  </si>
  <si>
    <t>Weizenvollkornmehl</t>
  </si>
  <si>
    <t>Optional bei Dinkel: Acerolapulver</t>
  </si>
  <si>
    <t>Salz</t>
  </si>
  <si>
    <t>Optimale Teigtemperatur</t>
  </si>
  <si>
    <t>Folgende Zutaten abwiegen</t>
  </si>
  <si>
    <t>Teigling in drei Lagen übereinander falten, wie einen Geschäftsbrief</t>
  </si>
  <si>
    <t>Teigling abkühlen lassen</t>
  </si>
  <si>
    <t>min.</t>
  </si>
  <si>
    <t>hh:mm</t>
  </si>
  <si>
    <t>4. Stückgare</t>
  </si>
  <si>
    <t>Teiglinge auf Backpapier setzen und abdecken</t>
  </si>
  <si>
    <t>Stückgare</t>
  </si>
  <si>
    <t>Backstein vorheizen</t>
  </si>
  <si>
    <t>5. Einschießen &amp; Backen</t>
  </si>
  <si>
    <t>Anbacken</t>
  </si>
  <si>
    <t>Schwaden ablassen</t>
  </si>
  <si>
    <t>Ausbacken (ggf. Teiglinge abdecken)</t>
  </si>
  <si>
    <t>Beispiel:</t>
  </si>
  <si>
    <t>Fertig, wenn goldbraun</t>
  </si>
  <si>
    <t>Nährwerte je 100g Croissant:</t>
  </si>
  <si>
    <t>Energie</t>
  </si>
  <si>
    <t>Kohlehydrate</t>
  </si>
  <si>
    <t>Eiweiß</t>
  </si>
  <si>
    <t>Ballaststoffe</t>
  </si>
  <si>
    <t>Fett</t>
  </si>
  <si>
    <t>Eingaben Rezept</t>
  </si>
  <si>
    <t>Nährwerttabelle</t>
  </si>
  <si>
    <t>Roggenmehl 997</t>
  </si>
  <si>
    <t>Frischhefe</t>
  </si>
  <si>
    <t>Honig</t>
  </si>
  <si>
    <t>Röstbrot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</si>
  <si>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</si>
  <si>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</si>
  <si>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</si>
  <si>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</si>
  <si>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</si>
  <si>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</si>
  <si>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</si>
  <si>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</si>
  <si>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</si>
  <si>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</si>
  <si>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</si>
  <si>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</si>
  <si>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</si>
  <si>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</si>
  <si>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</si>
  <si>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Teigling rechteckig auf 3 bis 4 mm ausrollen</t>
  </si>
  <si>
    <t>Teigling um 90 Grad drehen und auf 1 cm ausrollen</t>
  </si>
  <si>
    <t>1. Keine Vorstufen</t>
  </si>
  <si>
    <t xml:space="preserve">3.2 Tourieren </t>
  </si>
  <si>
    <t>Teig aus der Kühlung nehmen und direkt rechteckig auf ca. 1,5 cm ausrollen</t>
  </si>
  <si>
    <t>Butterplatte rechteckig auf ca. 1 cm -auf die halbe Teiggröße- ausrollen.</t>
  </si>
  <si>
    <t>Butterplatte auf eine Hälfte des ausgerollten Teiges legen.</t>
  </si>
  <si>
    <t>Die andere Teighälfte über die Butterplatte falten.</t>
  </si>
  <si>
    <t>Den Teigrand andrücken, so dass die Butterplatte im Teig verschlossen ist.</t>
  </si>
  <si>
    <t>Teigling in drei Lagen übereinander falten, wie einen Geschäftsbrief.</t>
  </si>
  <si>
    <t xml:space="preserve">3.2.2 Einfache Tour </t>
  </si>
  <si>
    <t xml:space="preserve">3.2.3 Einfache Tour </t>
  </si>
  <si>
    <t>Teiglinge zu Corissants locker aufrollen</t>
  </si>
  <si>
    <t>Frischhefe oder 1/3 Trockenhefe</t>
  </si>
  <si>
    <t>Pflanzenmilch oder Kuhmilch</t>
  </si>
  <si>
    <t>Pflanzen-Butter oder Butter</t>
  </si>
  <si>
    <t>Teigling auf 1 cm rechteckig ausrollen.</t>
  </si>
  <si>
    <t>Eine Seite sollte ca. 30 cm lang sein</t>
  </si>
  <si>
    <t>Teigplatte zuerst in Rechtecke, dann in gleichschenklige Dreiecke schneiden</t>
  </si>
  <si>
    <t>Teigling mit Ei-Ersatz oder Ei bestreichen</t>
  </si>
  <si>
    <t>Teigling mit Wasser besprühen und in Backofen schieben und sofort schwaden</t>
  </si>
  <si>
    <t>Dinkelmehl 630 oder Weizenmehl 405</t>
  </si>
  <si>
    <t>ca. eine Stunde</t>
  </si>
  <si>
    <t>18 bis 24 Stunden</t>
  </si>
  <si>
    <t>Butter stückchenweise einkneten, jedoch nicht vollständig auskneten.</t>
  </si>
  <si>
    <t>Abgewogene Zutaten kurz mischen bis kein Mehl und Wasser mehr zu sehen ist.</t>
  </si>
  <si>
    <t>3.1 Stockgare zeitlich flexibel: 12 - 18 Stunden</t>
  </si>
  <si>
    <t>Pflanzenbutter (oder Butter)</t>
  </si>
  <si>
    <t>3.2.1 Einfache Tour</t>
  </si>
  <si>
    <t>Das Tourieren sollte in einer kühlen Umgebung von maximal 20 Grad durchgeführt werden.</t>
  </si>
  <si>
    <r>
      <rPr>
        <b/>
        <sz val="14"/>
        <rFont val="Tahoma"/>
        <family val="2"/>
      </rPr>
      <t xml:space="preserve">Croissants (vegan)
</t>
    </r>
    <r>
      <rPr>
        <sz val="10"/>
        <rFont val="Tahoma"/>
        <family val="2"/>
      </rPr>
      <t>Rezept mit kühler Stockgare, wahlweise vor oder nach dem Tourieren</t>
    </r>
  </si>
  <si>
    <t xml:space="preserve">Uhrzeit: Zu welcher Uhrzeit sollen die Croissants fertig sein? </t>
  </si>
  <si>
    <t xml:space="preserve">Alternativ kann der Teig auch nach dem Tourieren in der kühlen Stockgare geführt werden. </t>
  </si>
  <si>
    <t>Pflanzenmilch Oatly</t>
  </si>
  <si>
    <t>www.brotfeuer.de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</si>
</sst>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</numFmts>
  <fonts count="21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0"/>
      <color theme="9" tint="-0.249977111117893"/>
      <name val="Tahoma"/>
      <family val="2"/>
    </font>
    <font>
      <sz val="10"/>
      <color theme="7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hair">
        <color theme="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3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3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9" fontId="6" fillId="0" borderId="0" xfId="0" applyNumberFormat="1" applyFont="1" applyProtection="1"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3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3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6" fillId="0" borderId="0" xfId="0" applyNumberFormat="1" applyFont="1"/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0" fontId="17" fillId="0" borderId="0" xfId="0" applyFont="1"/>
    <xf numFmtId="172" fontId="0" fillId="0" borderId="0" xfId="0" applyNumberFormat="1"/>
    <xf numFmtId="173" fontId="0" fillId="0" borderId="0" xfId="0" applyNumberFormat="1"/>
    <xf numFmtId="0" fontId="18" fillId="0" borderId="0" xfId="0" applyFont="1"/>
    <xf numFmtId="173" fontId="17" fillId="0" borderId="0" xfId="0" applyNumberFormat="1" applyFont="1"/>
    <xf numFmtId="0" fontId="17" fillId="0" borderId="8" xfId="0" applyFont="1" applyBorder="1"/>
    <xf numFmtId="174" fontId="0" fillId="0" borderId="9" xfId="0" applyNumberFormat="1" applyBorder="1"/>
    <xf numFmtId="0" fontId="17" fillId="0" borderId="10" xfId="0" applyFont="1" applyBorder="1"/>
    <xf numFmtId="174" fontId="0" fillId="0" borderId="11" xfId="0" applyNumberFormat="1" applyBorder="1"/>
    <xf numFmtId="0" fontId="17" fillId="0" borderId="12" xfId="0" applyFont="1" applyBorder="1"/>
    <xf numFmtId="174" fontId="0" fillId="0" borderId="13" xfId="0" applyNumberFormat="1" applyBorder="1"/>
    <xf numFmtId="174" fontId="0" fillId="0" borderId="0" xfId="0" applyNumberFormat="1"/>
    <xf numFmtId="9" fontId="0" fillId="0" borderId="0" xfId="0" applyNumberFormat="1"/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0" fontId="2" fillId="2" borderId="5" xfId="0" applyFont="1" applyFill="1" applyBorder="1"/>
    <xf numFmtId="9" fontId="2" fillId="2" borderId="14" xfId="0" applyNumberFormat="1" applyFont="1" applyFill="1" applyBorder="1"/>
    <xf numFmtId="0" fontId="19" fillId="0" borderId="1" xfId="0" applyFont="1" applyBorder="1"/>
    <xf numFmtId="165" fontId="20" fillId="0" borderId="1" xfId="0" applyNumberFormat="1" applyFont="1" applyBorder="1" applyAlignment="1" applyProtection="1">
      <alignment horizontal="center"/>
      <protection hidden="1"/>
    </xf>
    <xf numFmtId="1" fontId="11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170" fontId="5" fillId="0" borderId="2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right"/>
    </xf>
    <xf numFmtId="0" fontId="11" fillId="0" borderId="1" xfId="0" applyFont="1" applyBorder="1" applyAlignment="1" applyProtection="1">
      <alignment horizontal="left" wrapText="1"/>
      <protection hidden="1"/>
    </xf>
    <xf numFmtId="168" fontId="6" fillId="0" borderId="2" xfId="0" applyNumberFormat="1" applyFont="1" applyBorder="1" applyProtection="1">
      <protection hidden="1"/>
    </xf>
    <xf numFmtId="167" fontId="5" fillId="0" borderId="2" xfId="0" applyNumberFormat="1" applyFont="1" applyBorder="1" applyAlignment="1" applyProtection="1">
      <alignment horizontal="right"/>
      <protection hidden="1"/>
    </xf>
    <xf numFmtId="9" fontId="5" fillId="0" borderId="0" xfId="0" applyNumberFormat="1" applyFont="1" applyProtection="1">
      <protection hidden="1"/>
    </xf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Alignment="1" applyProtection="1">
      <alignment horizontal="right"/>
      <protection hidden="1"/>
    </xf>
    <xf numFmtId="167" fontId="13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5" fontId="5" fillId="0" borderId="7" xfId="0" applyNumberFormat="1" applyFont="1" applyBorder="1" applyAlignment="1" applyProtection="1">
      <alignment horizontal="center"/>
      <protection hidden="1"/>
    </xf>
    <xf numFmtId="167" fontId="9" fillId="2" borderId="6" xfId="0" applyNumberFormat="1" applyFont="1" applyFill="1" applyBorder="1" applyAlignment="1" applyProtection="1">
      <alignment horizontal="right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171" fontId="5" fillId="0" borderId="1" xfId="0" applyNumberFormat="1" applyFont="1" applyBorder="1" applyAlignment="1" applyProtection="1">
      <alignment horizontal="right"/>
      <protection hidden="1"/>
    </xf>
    <xf numFmtId="166" fontId="5" fillId="0" borderId="1" xfId="0" applyNumberFormat="1" applyFont="1" applyBorder="1" applyAlignment="1" applyProtection="1">
      <alignment horizontal="right"/>
      <protection hidden="1"/>
    </xf>
    <xf numFmtId="168" fontId="5" fillId="0" borderId="1" xfId="0" applyNumberFormat="1" applyFont="1" applyBorder="1" applyProtection="1">
      <protection hidden="1"/>
    </xf>
    <xf numFmtId="170" fontId="5" fillId="0" borderId="0" xfId="0" applyNumberFormat="1" applyFont="1" applyAlignment="1" applyProtection="1">
      <alignment horizontal="center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Alignment="1" applyProtection="1">
      <alignment horizontal="right"/>
      <protection hidden="1"/>
    </xf>
    <xf numFmtId="167" fontId="13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left" wrapText="1"/>
      <protection hidden="1"/>
    </xf>
  </cellXfs>
  <cellStyles count="1">
    <cellStyle name="Standard" xfId="0" builtinId="0"/>
  </cellStyles>
  <dxfs count="3">
    <dxf>
      <font>
        <strike/>
      </font>
    </dxf>
    <dxf>
      <font>
        <strike val="0"/>
        <color theme="0"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35"/>
  <sheetViews>
    <sheetView tabSelected="1" zoomScale="89" zoomScaleNormal="135" workbookViewId="0">
      <selection activeCell="D36" sqref="D36"/>
    </sheetView>
  </sheetViews>
  <sheetFormatPr baseColWidth="10" defaultColWidth="10.9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90625" style="5"/>
  </cols>
  <sheetData>
    <row r="1" spans="1:11" s="4" customFormat="1" ht="32.15" customHeight="1" thickBot="1" x14ac:dyDescent="0.3">
      <c r="A1" s="132" t="s">
        <v>107</v>
      </c>
      <c r="B1" s="132"/>
      <c r="C1" s="132"/>
      <c r="D1" s="132"/>
      <c r="E1" s="132"/>
      <c r="F1" s="132"/>
      <c r="K1" s="5"/>
    </row>
    <row r="2" spans="1:11" ht="13" thickBot="1" x14ac:dyDescent="0.3">
      <c r="A2" s="135" t="s">
        <v>0</v>
      </c>
      <c r="B2" s="136"/>
      <c r="C2" s="136"/>
      <c r="D2" s="136"/>
      <c r="E2" s="136"/>
      <c r="F2" s="137"/>
    </row>
    <row r="3" spans="1:11" ht="13" thickBot="1" x14ac:dyDescent="0.3">
      <c r="A3" s="6" t="s">
        <v>1</v>
      </c>
      <c r="B3" s="6"/>
      <c r="C3" s="6"/>
      <c r="D3" s="133" t="s">
        <v>2</v>
      </c>
      <c r="E3" s="133"/>
      <c r="F3" s="7">
        <v>46057</v>
      </c>
    </row>
    <row r="4" spans="1:11" ht="13" thickBot="1" x14ac:dyDescent="0.3">
      <c r="A4" s="8" t="s">
        <v>108</v>
      </c>
      <c r="B4" s="8"/>
      <c r="C4" s="8"/>
      <c r="D4" s="134" t="s">
        <v>3</v>
      </c>
      <c r="E4" s="134"/>
      <c r="F4" s="9">
        <v>0.625</v>
      </c>
    </row>
    <row r="5" spans="1:11" ht="13" thickBot="1" x14ac:dyDescent="0.3">
      <c r="A5" s="8" t="s">
        <v>4</v>
      </c>
      <c r="B5" s="8"/>
      <c r="C5" s="8"/>
      <c r="D5" s="112"/>
      <c r="E5" s="112" t="s">
        <v>5</v>
      </c>
      <c r="F5" s="10">
        <v>500</v>
      </c>
    </row>
    <row r="6" spans="1:11" s="73" customFormat="1" ht="33" customHeight="1" thickBot="1" x14ac:dyDescent="0.4">
      <c r="A6" s="1"/>
      <c r="B6" s="1"/>
      <c r="C6" s="1"/>
      <c r="D6" s="1"/>
      <c r="E6" s="2" t="s">
        <v>6</v>
      </c>
      <c r="F6" s="3">
        <f>ROUNDDOWN(B25*87%,-1)</f>
        <v>930</v>
      </c>
    </row>
    <row r="7" spans="1:11" ht="13" customHeight="1" thickBot="1" x14ac:dyDescent="0.3">
      <c r="A7" s="135" t="s">
        <v>7</v>
      </c>
      <c r="B7" s="137"/>
      <c r="C7" s="11"/>
      <c r="D7" s="135" t="s">
        <v>8</v>
      </c>
      <c r="E7" s="136"/>
      <c r="F7" s="137"/>
    </row>
    <row r="8" spans="1:11" ht="13" thickBot="1" x14ac:dyDescent="0.3">
      <c r="A8" s="6" t="s">
        <v>98</v>
      </c>
      <c r="B8" s="12">
        <v>0.25</v>
      </c>
      <c r="C8" s="11"/>
      <c r="D8" s="8" t="s">
        <v>10</v>
      </c>
      <c r="E8" s="107" t="str">
        <f>IF(F8&lt;=15%," ","max.15%")</f>
        <v xml:space="preserve"> </v>
      </c>
      <c r="F8" s="12">
        <v>0.08</v>
      </c>
    </row>
    <row r="9" spans="1:11" ht="13" thickBot="1" x14ac:dyDescent="0.3">
      <c r="A9" s="8" t="s">
        <v>11</v>
      </c>
      <c r="B9" s="12">
        <v>0.75</v>
      </c>
      <c r="C9" s="11"/>
    </row>
    <row r="10" spans="1:11" ht="13" thickBot="1" x14ac:dyDescent="0.3">
      <c r="A10" s="8" t="s">
        <v>12</v>
      </c>
      <c r="B10" s="12">
        <v>0</v>
      </c>
      <c r="C10" s="11"/>
      <c r="D10" s="138" t="s">
        <v>111</v>
      </c>
      <c r="E10" s="138"/>
      <c r="F10" s="138"/>
    </row>
    <row r="11" spans="1:11" ht="13" customHeight="1" thickBot="1" x14ac:dyDescent="0.3">
      <c r="A11" s="36" t="s">
        <v>13</v>
      </c>
      <c r="B11" s="80">
        <v>0</v>
      </c>
      <c r="C11" s="11"/>
      <c r="D11" s="138"/>
      <c r="E11" s="138"/>
      <c r="F11" s="138"/>
    </row>
    <row r="12" spans="1:11" ht="13" customHeight="1" thickBot="1" x14ac:dyDescent="0.3">
      <c r="A12" s="36" t="s">
        <v>14</v>
      </c>
      <c r="B12" s="80">
        <v>0</v>
      </c>
      <c r="C12" s="11"/>
      <c r="D12" s="138"/>
      <c r="E12" s="138"/>
      <c r="F12" s="138"/>
    </row>
    <row r="13" spans="1:11" ht="13" thickBot="1" x14ac:dyDescent="0.3">
      <c r="A13" s="36" t="s">
        <v>15</v>
      </c>
      <c r="B13" s="80">
        <v>0</v>
      </c>
      <c r="C13" s="11"/>
    </row>
    <row r="14" spans="1:11" ht="13" thickBot="1" x14ac:dyDescent="0.3">
      <c r="A14" s="105" t="s">
        <v>16</v>
      </c>
      <c r="B14" s="106">
        <f>SUM(B8:B13)</f>
        <v>1</v>
      </c>
      <c r="C14" s="76"/>
      <c r="D14" s="14"/>
      <c r="E14" s="14"/>
      <c r="F14" s="15"/>
    </row>
    <row r="15" spans="1:11" x14ac:dyDescent="0.25">
      <c r="A15" s="16"/>
      <c r="C15" s="11"/>
      <c r="F15" s="13"/>
    </row>
    <row r="16" spans="1:11" s="16" customFormat="1" ht="37" customHeight="1" x14ac:dyDescent="0.25">
      <c r="C16" s="17" t="s">
        <v>17</v>
      </c>
      <c r="F16" s="18" t="s">
        <v>99</v>
      </c>
    </row>
    <row r="17" spans="1:8" s="16" customFormat="1" x14ac:dyDescent="0.25">
      <c r="C17" s="16" t="s">
        <v>18</v>
      </c>
      <c r="F17" s="75" t="s">
        <v>100</v>
      </c>
    </row>
    <row r="18" spans="1:8" s="16" customFormat="1" x14ac:dyDescent="0.25"/>
    <row r="19" spans="1:8" s="16" customFormat="1" x14ac:dyDescent="0.25">
      <c r="A19" s="19" t="s">
        <v>19</v>
      </c>
      <c r="B19" s="20">
        <f>ROUNDUP(B30+B31+B32+B33+B34+B35,-1)</f>
        <v>500</v>
      </c>
      <c r="C19" s="21" t="s">
        <v>20</v>
      </c>
      <c r="D19" s="22">
        <f>D30+D31+D32+D33+D34+D35</f>
        <v>1</v>
      </c>
      <c r="E19" s="23"/>
      <c r="F19" s="24"/>
    </row>
    <row r="20" spans="1:8" s="16" customFormat="1" x14ac:dyDescent="0.25">
      <c r="A20" s="19" t="s">
        <v>21</v>
      </c>
      <c r="B20" s="20">
        <f>B27+B28</f>
        <v>265</v>
      </c>
      <c r="C20" s="21" t="s">
        <v>20</v>
      </c>
      <c r="D20" s="22">
        <f>D27+D28</f>
        <v>0.53</v>
      </c>
      <c r="E20" s="20"/>
      <c r="F20" s="25"/>
      <c r="G20" s="51"/>
    </row>
    <row r="21" spans="1:8" s="16" customFormat="1" x14ac:dyDescent="0.25">
      <c r="B21" s="26"/>
      <c r="C21" s="27"/>
      <c r="D21" s="28"/>
      <c r="E21" s="29"/>
      <c r="F21" s="30"/>
    </row>
    <row r="22" spans="1:8" s="31" customFormat="1" x14ac:dyDescent="0.35">
      <c r="B22" s="32" t="s">
        <v>22</v>
      </c>
      <c r="C22" s="33" t="s">
        <v>23</v>
      </c>
      <c r="D22" s="34" t="s">
        <v>24</v>
      </c>
      <c r="E22" s="35" t="s">
        <v>25</v>
      </c>
      <c r="F22" s="35" t="s">
        <v>26</v>
      </c>
    </row>
    <row r="23" spans="1:8" s="42" customFormat="1" x14ac:dyDescent="0.25">
      <c r="A23" s="36" t="s">
        <v>79</v>
      </c>
      <c r="B23" s="37"/>
      <c r="C23" s="38"/>
      <c r="D23" s="39"/>
      <c r="E23" s="40"/>
      <c r="F23" s="41"/>
    </row>
    <row r="24" spans="1:8" s="16" customFormat="1" x14ac:dyDescent="0.25">
      <c r="A24" s="53"/>
      <c r="B24" s="46"/>
      <c r="C24" s="47"/>
      <c r="D24" s="48"/>
      <c r="E24" s="49"/>
      <c r="F24" s="50"/>
      <c r="H24" s="57"/>
    </row>
    <row r="25" spans="1:8" s="42" customFormat="1" x14ac:dyDescent="0.25">
      <c r="A25" s="36" t="s">
        <v>27</v>
      </c>
      <c r="B25" s="54">
        <f>SUM(B27:B52)-B36-B29</f>
        <v>1080</v>
      </c>
      <c r="C25" s="55"/>
      <c r="D25" s="56">
        <f>SUM(D27:D52)-D36-D29</f>
        <v>2.16</v>
      </c>
      <c r="E25" s="40">
        <v>6.9444444444444441E-3</v>
      </c>
      <c r="F25" s="44">
        <f>F45-E25</f>
        <v>46056.697916666686</v>
      </c>
    </row>
    <row r="26" spans="1:8" s="17" customFormat="1" x14ac:dyDescent="0.25">
      <c r="A26" s="97" t="s">
        <v>28</v>
      </c>
      <c r="B26" s="98"/>
      <c r="C26" s="99"/>
      <c r="D26" s="100"/>
      <c r="E26" s="60"/>
      <c r="F26" s="61"/>
    </row>
    <row r="27" spans="1:8" s="16" customFormat="1" hidden="1" x14ac:dyDescent="0.25">
      <c r="A27" s="53" t="s">
        <v>29</v>
      </c>
      <c r="B27" s="46">
        <f>ROUNDDOWN((D27*F$5),-1)</f>
        <v>0</v>
      </c>
      <c r="C27" s="47">
        <v>16</v>
      </c>
      <c r="D27" s="48">
        <v>0</v>
      </c>
      <c r="E27" s="49"/>
      <c r="F27" s="50"/>
    </row>
    <row r="28" spans="1:8" s="16" customFormat="1" x14ac:dyDescent="0.25">
      <c r="A28" s="45" t="s">
        <v>91</v>
      </c>
      <c r="B28" s="46">
        <f>D28*F$5</f>
        <v>265</v>
      </c>
      <c r="C28" s="47">
        <v>5</v>
      </c>
      <c r="D28" s="48">
        <v>0.53</v>
      </c>
      <c r="E28" s="49"/>
      <c r="F28" s="50"/>
    </row>
    <row r="29" spans="1:8" s="59" customFormat="1" x14ac:dyDescent="0.25">
      <c r="A29" s="45" t="s">
        <v>30</v>
      </c>
      <c r="B29" s="125">
        <f>D29*F$5</f>
        <v>20</v>
      </c>
      <c r="C29" s="126">
        <v>5</v>
      </c>
      <c r="D29" s="81">
        <v>0.04</v>
      </c>
      <c r="E29" s="82"/>
      <c r="F29" s="83"/>
    </row>
    <row r="30" spans="1:8" s="16" customFormat="1" x14ac:dyDescent="0.25">
      <c r="A30" s="45" t="s">
        <v>98</v>
      </c>
      <c r="B30" s="46">
        <f t="shared" ref="B30:B41" si="0">D30*F$5</f>
        <v>125</v>
      </c>
      <c r="C30" s="47"/>
      <c r="D30" s="48">
        <f t="shared" ref="D30:D35" si="1">B8</f>
        <v>0.25</v>
      </c>
      <c r="E30" s="49"/>
      <c r="F30" s="50"/>
    </row>
    <row r="31" spans="1:8" s="16" customFormat="1" x14ac:dyDescent="0.25">
      <c r="A31" s="45" t="s">
        <v>11</v>
      </c>
      <c r="B31" s="46">
        <f t="shared" si="0"/>
        <v>375</v>
      </c>
      <c r="C31" s="47"/>
      <c r="D31" s="48">
        <f t="shared" si="1"/>
        <v>0.75</v>
      </c>
      <c r="E31" s="49"/>
      <c r="F31" s="50"/>
    </row>
    <row r="32" spans="1:8" s="16" customFormat="1" x14ac:dyDescent="0.25">
      <c r="A32" s="45" t="s">
        <v>12</v>
      </c>
      <c r="B32" s="46">
        <f t="shared" si="0"/>
        <v>0</v>
      </c>
      <c r="C32" s="47"/>
      <c r="D32" s="48">
        <f t="shared" si="1"/>
        <v>0</v>
      </c>
      <c r="E32" s="49"/>
      <c r="F32" s="50"/>
    </row>
    <row r="33" spans="1:6" s="16" customFormat="1" x14ac:dyDescent="0.25">
      <c r="A33" s="45" t="s">
        <v>13</v>
      </c>
      <c r="B33" s="46">
        <f t="shared" si="0"/>
        <v>0</v>
      </c>
      <c r="C33" s="47"/>
      <c r="D33" s="48">
        <f t="shared" si="1"/>
        <v>0</v>
      </c>
      <c r="E33" s="49"/>
      <c r="F33" s="50"/>
    </row>
    <row r="34" spans="1:6" s="16" customFormat="1" x14ac:dyDescent="0.25">
      <c r="A34" s="45" t="s">
        <v>31</v>
      </c>
      <c r="B34" s="46">
        <f t="shared" si="0"/>
        <v>0</v>
      </c>
      <c r="C34" s="47"/>
      <c r="D34" s="48">
        <f t="shared" si="1"/>
        <v>0</v>
      </c>
      <c r="E34" s="49"/>
      <c r="F34" s="50"/>
    </row>
    <row r="35" spans="1:6" s="16" customFormat="1" x14ac:dyDescent="0.25">
      <c r="A35" s="45" t="s">
        <v>15</v>
      </c>
      <c r="B35" s="46">
        <f t="shared" si="0"/>
        <v>0</v>
      </c>
      <c r="C35" s="47"/>
      <c r="D35" s="48">
        <f t="shared" si="1"/>
        <v>0</v>
      </c>
      <c r="E35" s="49"/>
      <c r="F35" s="50"/>
    </row>
    <row r="36" spans="1:6" s="59" customFormat="1" x14ac:dyDescent="0.25">
      <c r="A36" s="45" t="s">
        <v>32</v>
      </c>
      <c r="B36" s="124">
        <f>D36*F$5</f>
        <v>0.15</v>
      </c>
      <c r="C36" s="58"/>
      <c r="D36" s="123">
        <v>2.9999999999999997E-4</v>
      </c>
      <c r="E36" s="82"/>
      <c r="F36" s="83"/>
    </row>
    <row r="37" spans="1:6" s="16" customFormat="1" x14ac:dyDescent="0.25">
      <c r="A37" s="45" t="s">
        <v>90</v>
      </c>
      <c r="B37" s="46">
        <f>D37*F$5</f>
        <v>15</v>
      </c>
      <c r="C37" s="47">
        <v>5</v>
      </c>
      <c r="D37" s="48">
        <v>0.03</v>
      </c>
      <c r="E37" s="49"/>
      <c r="F37" s="50"/>
    </row>
    <row r="38" spans="1:6" s="59" customFormat="1" x14ac:dyDescent="0.25">
      <c r="A38" s="45" t="s">
        <v>10</v>
      </c>
      <c r="B38" s="46">
        <f>D38*F$5</f>
        <v>40</v>
      </c>
      <c r="C38" s="58"/>
      <c r="D38" s="48">
        <f>F8</f>
        <v>0.08</v>
      </c>
      <c r="E38" s="82"/>
      <c r="F38" s="83"/>
    </row>
    <row r="39" spans="1:6" s="59" customFormat="1" x14ac:dyDescent="0.25">
      <c r="A39" s="45" t="s">
        <v>33</v>
      </c>
      <c r="B39" s="46">
        <f>D39*F$5</f>
        <v>10</v>
      </c>
      <c r="C39" s="58"/>
      <c r="D39" s="48">
        <v>0.02</v>
      </c>
      <c r="E39" s="82"/>
      <c r="F39" s="83"/>
    </row>
    <row r="40" spans="1:6" s="16" customFormat="1" x14ac:dyDescent="0.25">
      <c r="A40" s="97" t="s">
        <v>102</v>
      </c>
      <c r="B40" s="46"/>
      <c r="C40" s="47"/>
      <c r="D40" s="48"/>
      <c r="E40" s="60"/>
      <c r="F40" s="61"/>
    </row>
    <row r="41" spans="1:6" s="16" customFormat="1" x14ac:dyDescent="0.25">
      <c r="A41" s="45" t="s">
        <v>92</v>
      </c>
      <c r="B41" s="46">
        <f t="shared" si="0"/>
        <v>30</v>
      </c>
      <c r="C41" s="47">
        <v>5</v>
      </c>
      <c r="D41" s="48">
        <v>0.06</v>
      </c>
      <c r="E41" s="49"/>
      <c r="F41" s="50"/>
    </row>
    <row r="42" spans="1:6" s="17" customFormat="1" x14ac:dyDescent="0.25">
      <c r="A42" s="97" t="s">
        <v>101</v>
      </c>
      <c r="B42" s="98"/>
      <c r="C42" s="99"/>
      <c r="D42" s="100"/>
      <c r="E42" s="60"/>
      <c r="F42" s="61"/>
    </row>
    <row r="43" spans="1:6" s="25" customFormat="1" x14ac:dyDescent="0.25">
      <c r="A43" s="45" t="s">
        <v>34</v>
      </c>
      <c r="B43" s="46"/>
      <c r="C43" s="47">
        <v>24</v>
      </c>
      <c r="D43" s="62"/>
      <c r="E43" s="49"/>
      <c r="F43" s="50"/>
    </row>
    <row r="44" spans="1:6" s="25" customFormat="1" ht="13" thickBot="1" x14ac:dyDescent="0.3">
      <c r="A44" s="110"/>
      <c r="B44" s="26"/>
      <c r="C44" s="114"/>
      <c r="D44" s="115"/>
      <c r="E44" s="52"/>
      <c r="F44" s="111"/>
    </row>
    <row r="45" spans="1:6" s="25" customFormat="1" ht="13" thickBot="1" x14ac:dyDescent="0.3">
      <c r="A45" s="77" t="s">
        <v>103</v>
      </c>
      <c r="B45" s="78"/>
      <c r="C45" s="79">
        <v>5</v>
      </c>
      <c r="D45" s="122" t="s">
        <v>39</v>
      </c>
      <c r="E45" s="121">
        <v>0.66666666666666663</v>
      </c>
      <c r="F45" s="111">
        <f>F49-E45</f>
        <v>46056.704861111131</v>
      </c>
    </row>
    <row r="46" spans="1:6" s="16" customFormat="1" x14ac:dyDescent="0.25">
      <c r="A46" s="53" t="s">
        <v>109</v>
      </c>
      <c r="B46" s="128"/>
      <c r="C46" s="129"/>
      <c r="D46" s="130"/>
      <c r="E46" s="131"/>
      <c r="F46" s="50"/>
    </row>
    <row r="47" spans="1:6" s="16" customFormat="1" x14ac:dyDescent="0.25">
      <c r="A47" s="116"/>
      <c r="B47" s="117"/>
      <c r="C47" s="118"/>
      <c r="D47" s="119"/>
      <c r="E47" s="120"/>
      <c r="F47" s="127"/>
    </row>
    <row r="48" spans="1:6" s="31" customFormat="1" x14ac:dyDescent="0.35">
      <c r="B48" s="32" t="s">
        <v>22</v>
      </c>
      <c r="C48" s="33" t="s">
        <v>23</v>
      </c>
      <c r="D48" s="34" t="s">
        <v>24</v>
      </c>
      <c r="E48" s="35" t="s">
        <v>25</v>
      </c>
      <c r="F48" s="35" t="s">
        <v>26</v>
      </c>
    </row>
    <row r="49" spans="1:6" s="16" customFormat="1" x14ac:dyDescent="0.25">
      <c r="A49" s="36" t="s">
        <v>80</v>
      </c>
      <c r="B49" s="63"/>
      <c r="C49" s="64"/>
      <c r="D49" s="65"/>
      <c r="E49" s="43">
        <v>6.9444444444444441E-3</v>
      </c>
      <c r="F49" s="44">
        <f>F62-E49</f>
        <v>46057.371527777796</v>
      </c>
    </row>
    <row r="50" spans="1:6" s="17" customFormat="1" x14ac:dyDescent="0.25">
      <c r="A50" s="101" t="s">
        <v>81</v>
      </c>
      <c r="B50" s="103"/>
      <c r="C50" s="99"/>
      <c r="D50" s="102"/>
      <c r="E50" s="108"/>
      <c r="F50" s="61"/>
    </row>
    <row r="51" spans="1:6" s="17" customFormat="1" x14ac:dyDescent="0.25">
      <c r="A51" s="101" t="s">
        <v>35</v>
      </c>
      <c r="B51" s="103"/>
      <c r="C51" s="99"/>
      <c r="D51" s="102"/>
      <c r="E51" s="108"/>
      <c r="F51" s="61"/>
    </row>
    <row r="52" spans="1:6" s="16" customFormat="1" x14ac:dyDescent="0.25">
      <c r="A52" s="67" t="s">
        <v>104</v>
      </c>
      <c r="B52" s="46">
        <f t="shared" ref="B52" si="2">D52*F$5</f>
        <v>220</v>
      </c>
      <c r="C52" s="47">
        <v>10</v>
      </c>
      <c r="D52" s="48">
        <v>0.44</v>
      </c>
      <c r="E52" s="70"/>
      <c r="F52" s="50"/>
    </row>
    <row r="53" spans="1:6" s="17" customFormat="1" x14ac:dyDescent="0.25">
      <c r="A53" s="101" t="s">
        <v>82</v>
      </c>
      <c r="B53" s="98"/>
      <c r="C53" s="99"/>
      <c r="D53" s="100"/>
      <c r="E53" s="109"/>
      <c r="F53" s="61"/>
    </row>
    <row r="54" spans="1:6" s="17" customFormat="1" x14ac:dyDescent="0.25">
      <c r="A54" s="101" t="s">
        <v>83</v>
      </c>
      <c r="B54" s="103"/>
      <c r="C54" s="99"/>
      <c r="D54" s="102"/>
      <c r="E54" s="109"/>
      <c r="F54" s="61"/>
    </row>
    <row r="55" spans="1:6" s="17" customFormat="1" x14ac:dyDescent="0.25">
      <c r="A55" s="140" t="s">
        <v>84</v>
      </c>
      <c r="B55" s="140"/>
      <c r="C55" s="140"/>
      <c r="D55" s="140"/>
      <c r="E55" s="140"/>
      <c r="F55" s="140"/>
    </row>
    <row r="56" spans="1:6" s="17" customFormat="1" x14ac:dyDescent="0.25">
      <c r="A56" s="140" t="s">
        <v>85</v>
      </c>
      <c r="B56" s="140"/>
      <c r="C56" s="140"/>
      <c r="D56" s="140"/>
      <c r="E56" s="140"/>
      <c r="F56" s="140"/>
    </row>
    <row r="57" spans="1:6" s="17" customFormat="1" x14ac:dyDescent="0.25">
      <c r="A57" s="113"/>
      <c r="B57" s="113"/>
      <c r="C57" s="113"/>
      <c r="D57" s="113"/>
      <c r="E57" s="113"/>
      <c r="F57" s="113"/>
    </row>
    <row r="58" spans="1:6" s="16" customFormat="1" x14ac:dyDescent="0.25">
      <c r="A58" s="36" t="s">
        <v>105</v>
      </c>
      <c r="B58" s="63"/>
      <c r="C58" s="64"/>
      <c r="D58" s="65"/>
      <c r="E58" s="43">
        <v>3.472222222222222E-3</v>
      </c>
      <c r="F58" s="44">
        <f>F62-E58</f>
        <v>46057.375000000022</v>
      </c>
    </row>
    <row r="59" spans="1:6" s="17" customFormat="1" ht="12.5" customHeight="1" x14ac:dyDescent="0.25">
      <c r="A59" s="101" t="s">
        <v>106</v>
      </c>
      <c r="B59" s="103"/>
      <c r="C59" s="99"/>
      <c r="D59" s="102"/>
      <c r="E59" s="101"/>
      <c r="F59" s="61"/>
    </row>
    <row r="60" spans="1:6" s="17" customFormat="1" ht="12.5" customHeight="1" x14ac:dyDescent="0.25">
      <c r="A60" s="101" t="s">
        <v>93</v>
      </c>
      <c r="B60" s="103"/>
      <c r="C60" s="99"/>
      <c r="D60" s="102"/>
      <c r="E60" s="101"/>
      <c r="F60" s="61"/>
    </row>
    <row r="61" spans="1:6" s="17" customFormat="1" ht="12.5" customHeight="1" x14ac:dyDescent="0.25">
      <c r="A61" s="140" t="s">
        <v>86</v>
      </c>
      <c r="B61" s="140"/>
      <c r="C61" s="140"/>
      <c r="D61" s="140"/>
      <c r="E61" s="140"/>
      <c r="F61" s="140"/>
    </row>
    <row r="62" spans="1:6" s="16" customFormat="1" x14ac:dyDescent="0.25">
      <c r="A62" s="19" t="s">
        <v>37</v>
      </c>
      <c r="B62" s="68"/>
      <c r="C62" s="47">
        <v>5</v>
      </c>
      <c r="D62" s="62" t="s">
        <v>38</v>
      </c>
      <c r="E62" s="49">
        <v>4.1666666666666664E-2</v>
      </c>
      <c r="F62" s="50">
        <f>F64-E62</f>
        <v>46057.378472222241</v>
      </c>
    </row>
    <row r="63" spans="1:6" s="17" customFormat="1" x14ac:dyDescent="0.25">
      <c r="A63" s="101"/>
      <c r="B63" s="103"/>
      <c r="C63" s="99"/>
      <c r="D63" s="102"/>
    </row>
    <row r="64" spans="1:6" s="16" customFormat="1" x14ac:dyDescent="0.25">
      <c r="A64" s="36" t="s">
        <v>87</v>
      </c>
      <c r="B64" s="63"/>
      <c r="C64" s="64"/>
      <c r="D64" s="65"/>
      <c r="E64" s="43">
        <v>3.472222222222222E-3</v>
      </c>
      <c r="F64" s="44">
        <f>F68-E64</f>
        <v>46057.420138888905</v>
      </c>
    </row>
    <row r="65" spans="1:6" s="17" customFormat="1" ht="12.5" customHeight="1" x14ac:dyDescent="0.25">
      <c r="A65" s="101" t="s">
        <v>106</v>
      </c>
      <c r="B65" s="103"/>
      <c r="C65" s="99"/>
      <c r="D65" s="102"/>
      <c r="E65" s="101"/>
      <c r="F65" s="61"/>
    </row>
    <row r="66" spans="1:6" s="16" customFormat="1" x14ac:dyDescent="0.25">
      <c r="A66" s="101" t="s">
        <v>78</v>
      </c>
      <c r="B66" s="103"/>
      <c r="C66" s="99"/>
      <c r="D66" s="102"/>
      <c r="E66" s="101"/>
      <c r="F66" s="61"/>
    </row>
    <row r="67" spans="1:6" s="17" customFormat="1" x14ac:dyDescent="0.25">
      <c r="A67" s="101" t="s">
        <v>36</v>
      </c>
      <c r="B67" s="103"/>
      <c r="C67" s="99"/>
      <c r="D67" s="102"/>
      <c r="E67" s="60"/>
      <c r="F67" s="61"/>
    </row>
    <row r="68" spans="1:6" s="17" customFormat="1" x14ac:dyDescent="0.25">
      <c r="A68" s="19" t="s">
        <v>37</v>
      </c>
      <c r="B68" s="68"/>
      <c r="C68" s="47">
        <v>5</v>
      </c>
      <c r="D68" s="62" t="s">
        <v>38</v>
      </c>
      <c r="E68" s="49">
        <v>4.1666666666666664E-2</v>
      </c>
      <c r="F68" s="50">
        <f>F70-E68</f>
        <v>46057.423611111124</v>
      </c>
    </row>
    <row r="69" spans="1:6" s="17" customFormat="1" x14ac:dyDescent="0.25">
      <c r="A69" s="101"/>
      <c r="B69" s="103"/>
      <c r="C69" s="99"/>
      <c r="D69" s="102"/>
      <c r="E69" s="109"/>
      <c r="F69" s="61"/>
    </row>
    <row r="70" spans="1:6" s="16" customFormat="1" x14ac:dyDescent="0.25">
      <c r="A70" s="36" t="s">
        <v>88</v>
      </c>
      <c r="B70" s="63"/>
      <c r="C70" s="64"/>
      <c r="D70" s="65"/>
      <c r="E70" s="43">
        <v>3.472222222222222E-3</v>
      </c>
      <c r="F70" s="44">
        <f>F74-E70</f>
        <v>46057.465277777788</v>
      </c>
    </row>
    <row r="71" spans="1:6" s="17" customFormat="1" ht="12.5" customHeight="1" x14ac:dyDescent="0.25">
      <c r="A71" s="101" t="s">
        <v>106</v>
      </c>
      <c r="B71" s="103"/>
      <c r="C71" s="99"/>
      <c r="D71" s="102"/>
      <c r="E71" s="101"/>
      <c r="F71" s="61"/>
    </row>
    <row r="72" spans="1:6" s="16" customFormat="1" x14ac:dyDescent="0.25">
      <c r="A72" s="101" t="s">
        <v>78</v>
      </c>
      <c r="B72" s="103"/>
      <c r="C72" s="99"/>
      <c r="D72" s="102"/>
      <c r="E72" s="101"/>
      <c r="F72" s="61"/>
    </row>
    <row r="73" spans="1:6" s="17" customFormat="1" x14ac:dyDescent="0.25">
      <c r="A73" s="101" t="s">
        <v>36</v>
      </c>
      <c r="B73" s="103"/>
      <c r="C73" s="99"/>
      <c r="D73" s="102"/>
      <c r="E73" s="60"/>
      <c r="F73" s="61"/>
    </row>
    <row r="74" spans="1:6" s="17" customFormat="1" x14ac:dyDescent="0.25">
      <c r="A74" s="19" t="s">
        <v>37</v>
      </c>
      <c r="B74" s="68"/>
      <c r="C74" s="47">
        <v>5</v>
      </c>
      <c r="D74" s="62" t="s">
        <v>38</v>
      </c>
      <c r="E74" s="49">
        <v>4.1666666666666664E-2</v>
      </c>
      <c r="F74" s="50">
        <f>F76-E74</f>
        <v>46057.468750000007</v>
      </c>
    </row>
    <row r="75" spans="1:6" s="16" customFormat="1" x14ac:dyDescent="0.25">
      <c r="A75" s="19"/>
      <c r="B75" s="68"/>
      <c r="C75" s="47"/>
      <c r="D75" s="69"/>
      <c r="E75" s="70"/>
      <c r="F75" s="50"/>
    </row>
    <row r="76" spans="1:6" s="16" customFormat="1" x14ac:dyDescent="0.25">
      <c r="A76" s="36" t="s">
        <v>40</v>
      </c>
      <c r="B76" s="71"/>
      <c r="C76" s="64"/>
      <c r="D76" s="65"/>
      <c r="E76" s="43">
        <v>1.0416666666666666E-2</v>
      </c>
      <c r="F76" s="44">
        <f>F82-E76</f>
        <v>46057.510416666672</v>
      </c>
    </row>
    <row r="77" spans="1:6" s="17" customFormat="1" x14ac:dyDescent="0.25">
      <c r="A77" s="97" t="s">
        <v>77</v>
      </c>
      <c r="B77" s="101"/>
      <c r="C77" s="99"/>
      <c r="D77" s="102"/>
      <c r="E77" s="60"/>
      <c r="F77" s="61"/>
    </row>
    <row r="78" spans="1:6" s="17" customFormat="1" x14ac:dyDescent="0.25">
      <c r="A78" s="97" t="s">
        <v>94</v>
      </c>
      <c r="B78" s="101"/>
      <c r="C78" s="99"/>
      <c r="D78" s="102"/>
    </row>
    <row r="79" spans="1:6" s="17" customFormat="1" x14ac:dyDescent="0.25">
      <c r="A79" s="97" t="s">
        <v>95</v>
      </c>
      <c r="B79" s="101"/>
      <c r="C79" s="99"/>
      <c r="D79" s="102"/>
      <c r="E79" s="60"/>
      <c r="F79" s="61"/>
    </row>
    <row r="80" spans="1:6" s="17" customFormat="1" x14ac:dyDescent="0.25">
      <c r="A80" s="97" t="s">
        <v>89</v>
      </c>
      <c r="B80" s="101"/>
      <c r="C80" s="99"/>
      <c r="D80" s="102"/>
      <c r="E80" s="60"/>
      <c r="F80" s="61"/>
    </row>
    <row r="81" spans="1:6" s="17" customFormat="1" x14ac:dyDescent="0.25">
      <c r="A81" s="97" t="s">
        <v>41</v>
      </c>
      <c r="B81" s="101"/>
      <c r="C81" s="99"/>
      <c r="D81" s="102"/>
      <c r="E81" s="60"/>
      <c r="F81" s="61"/>
    </row>
    <row r="82" spans="1:6" s="16" customFormat="1" x14ac:dyDescent="0.25">
      <c r="A82" s="66" t="s">
        <v>42</v>
      </c>
      <c r="B82" s="67"/>
      <c r="C82" s="47">
        <v>21</v>
      </c>
      <c r="D82" s="69"/>
      <c r="E82" s="49">
        <v>8.3333333333333329E-2</v>
      </c>
      <c r="F82" s="50">
        <f>F86-E82</f>
        <v>46057.520833333336</v>
      </c>
    </row>
    <row r="83" spans="1:6" s="16" customFormat="1" x14ac:dyDescent="0.25">
      <c r="A83" s="66" t="s">
        <v>43</v>
      </c>
      <c r="B83" s="67"/>
      <c r="C83" s="47">
        <v>210</v>
      </c>
      <c r="D83" s="69"/>
      <c r="E83" s="49">
        <v>2.0833333333333332E-2</v>
      </c>
      <c r="F83" s="50">
        <f>F86-E83</f>
        <v>46057.583333333336</v>
      </c>
    </row>
    <row r="84" spans="1:6" s="16" customFormat="1" x14ac:dyDescent="0.25">
      <c r="A84" s="66"/>
      <c r="B84" s="67"/>
      <c r="C84" s="47"/>
      <c r="D84" s="69"/>
      <c r="E84" s="49"/>
      <c r="F84" s="50"/>
    </row>
    <row r="85" spans="1:6" s="16" customFormat="1" x14ac:dyDescent="0.25">
      <c r="A85" s="36" t="s">
        <v>44</v>
      </c>
      <c r="B85" s="71"/>
      <c r="C85" s="72"/>
      <c r="D85" s="65"/>
      <c r="E85" s="43"/>
      <c r="F85" s="44"/>
    </row>
    <row r="86" spans="1:6" s="17" customFormat="1" x14ac:dyDescent="0.25">
      <c r="A86" s="101" t="s">
        <v>96</v>
      </c>
      <c r="B86" s="103"/>
      <c r="C86" s="99"/>
      <c r="D86" s="102"/>
      <c r="E86" s="60">
        <v>3.472222222222222E-3</v>
      </c>
      <c r="F86" s="61">
        <f>F88-E86</f>
        <v>46057.604166666672</v>
      </c>
    </row>
    <row r="87" spans="1:6" s="17" customFormat="1" x14ac:dyDescent="0.25">
      <c r="A87" s="97" t="s">
        <v>97</v>
      </c>
      <c r="B87" s="98"/>
      <c r="C87" s="99"/>
      <c r="D87" s="102"/>
      <c r="E87" s="60"/>
      <c r="F87" s="61"/>
    </row>
    <row r="88" spans="1:6" s="16" customFormat="1" x14ac:dyDescent="0.25">
      <c r="A88" s="66" t="s">
        <v>45</v>
      </c>
      <c r="B88" s="46"/>
      <c r="C88" s="47">
        <v>210</v>
      </c>
      <c r="D88" s="69"/>
      <c r="E88" s="49">
        <v>6.9444444444444441E-3</v>
      </c>
      <c r="F88" s="50">
        <f>F90-E88</f>
        <v>46057.607638888891</v>
      </c>
    </row>
    <row r="89" spans="1:6" s="17" customFormat="1" x14ac:dyDescent="0.25">
      <c r="A89" s="97" t="s">
        <v>46</v>
      </c>
      <c r="B89" s="98"/>
      <c r="C89" s="99"/>
      <c r="D89" s="102"/>
      <c r="E89" s="60"/>
      <c r="F89" s="61"/>
    </row>
    <row r="90" spans="1:6" s="16" customFormat="1" x14ac:dyDescent="0.25">
      <c r="A90" s="66" t="s">
        <v>47</v>
      </c>
      <c r="B90" s="67"/>
      <c r="C90" s="47">
        <v>190</v>
      </c>
      <c r="D90" s="62" t="s">
        <v>48</v>
      </c>
      <c r="E90" s="49">
        <v>1.0416666666666666E-2</v>
      </c>
      <c r="F90" s="50">
        <f>F91-E90</f>
        <v>46057.614583333336</v>
      </c>
    </row>
    <row r="91" spans="1:6" s="16" customFormat="1" x14ac:dyDescent="0.25">
      <c r="A91" s="66" t="s">
        <v>49</v>
      </c>
      <c r="B91" s="67"/>
      <c r="C91" s="47"/>
      <c r="D91" s="69"/>
      <c r="E91" s="49"/>
      <c r="F91" s="50">
        <f>F3+F4</f>
        <v>46057.625</v>
      </c>
    </row>
    <row r="92" spans="1:6" s="16" customFormat="1" x14ac:dyDescent="0.25">
      <c r="F92" s="74"/>
    </row>
    <row r="93" spans="1:6" x14ac:dyDescent="0.25">
      <c r="D93" s="138" t="s">
        <v>111</v>
      </c>
      <c r="E93" s="139"/>
      <c r="F93" s="139"/>
    </row>
    <row r="94" spans="1:6" x14ac:dyDescent="0.25">
      <c r="D94" s="139"/>
      <c r="E94" s="139"/>
      <c r="F94" s="139"/>
    </row>
    <row r="95" spans="1:6" x14ac:dyDescent="0.25">
      <c r="D95" s="139"/>
      <c r="E95" s="139"/>
      <c r="F95" s="139"/>
    </row>
    <row r="96" spans="1:6" customFormat="1" ht="14.5" x14ac:dyDescent="0.35">
      <c r="A96" s="84" t="s">
        <v>50</v>
      </c>
    </row>
    <row r="97" spans="1:14" customFormat="1" ht="14.5" x14ac:dyDescent="0.35">
      <c r="A97" t="s">
        <v>51</v>
      </c>
      <c r="B97" s="85">
        <f>C130/$B$132*100-C130/$B$132*100*3%</f>
        <v>398.14287994891436</v>
      </c>
      <c r="D97" s="86"/>
      <c r="E97" s="86"/>
      <c r="F97" s="86"/>
      <c r="G97" s="86"/>
    </row>
    <row r="98" spans="1:14" customFormat="1" ht="14.5" x14ac:dyDescent="0.35">
      <c r="A98" t="s">
        <v>52</v>
      </c>
      <c r="B98" s="86">
        <f>D$130/$B$132*100-D$130/$B$132*100*B$133</f>
        <v>43.383652618135379</v>
      </c>
      <c r="D98" s="86"/>
      <c r="E98" s="86"/>
      <c r="F98" s="86"/>
      <c r="G98" s="86"/>
    </row>
    <row r="99" spans="1:14" customFormat="1" ht="14.5" x14ac:dyDescent="0.35">
      <c r="A99" t="s">
        <v>53</v>
      </c>
      <c r="B99" s="86">
        <f>E$130/$B$132*100-E$130/$B$132*100*B$133</f>
        <v>6.1621221796509156</v>
      </c>
      <c r="D99" s="86"/>
      <c r="E99" s="86"/>
      <c r="F99" s="86"/>
      <c r="G99" s="86"/>
    </row>
    <row r="100" spans="1:14" customFormat="1" ht="14.5" x14ac:dyDescent="0.35">
      <c r="A100" t="s">
        <v>54</v>
      </c>
      <c r="B100" s="86">
        <f>F$130/$B$132*100-F$130/$B$132*100*B$133</f>
        <v>2.0156715623669652</v>
      </c>
      <c r="D100" s="86"/>
      <c r="E100" s="86"/>
      <c r="F100" s="86"/>
      <c r="G100" s="86"/>
    </row>
    <row r="101" spans="1:14" customFormat="1" ht="14.5" x14ac:dyDescent="0.35">
      <c r="A101" t="s">
        <v>55</v>
      </c>
      <c r="B101" s="86">
        <f>G$130/$B$132*100-G$130/$B$132*100*B$133</f>
        <v>21.769769050659853</v>
      </c>
      <c r="D101" s="86"/>
      <c r="E101" s="86"/>
      <c r="F101" s="86"/>
      <c r="G101" s="86"/>
    </row>
    <row r="102" spans="1:14" customFormat="1" ht="14.5" x14ac:dyDescent="0.35">
      <c r="A102" t="s">
        <v>33</v>
      </c>
      <c r="B102" s="86">
        <f>B41/B132*100-B41/B132*100*3%</f>
        <v>3.0970625798212006</v>
      </c>
      <c r="C102" s="85"/>
      <c r="D102" s="86"/>
      <c r="E102" s="86"/>
      <c r="F102" s="86"/>
      <c r="G102" s="86"/>
    </row>
    <row r="103" spans="1:14" customFormat="1" ht="14.5" x14ac:dyDescent="0.35">
      <c r="B103" s="86"/>
      <c r="C103" s="85"/>
      <c r="D103" s="86"/>
      <c r="E103" s="86"/>
      <c r="F103" s="86"/>
      <c r="G103" s="86"/>
    </row>
    <row r="104" spans="1:14" customFormat="1" ht="14.5" hidden="1" x14ac:dyDescent="0.35">
      <c r="B104" s="84"/>
      <c r="C104" s="85"/>
      <c r="D104" s="86"/>
      <c r="E104" s="86"/>
      <c r="F104" s="86"/>
      <c r="G104" s="86"/>
    </row>
    <row r="105" spans="1:14" customFormat="1" ht="15" hidden="1" thickBot="1" x14ac:dyDescent="0.4">
      <c r="A105" s="87" t="s">
        <v>56</v>
      </c>
      <c r="B105" s="88"/>
      <c r="C105" s="84" t="s">
        <v>51</v>
      </c>
      <c r="D105" s="84" t="s">
        <v>52</v>
      </c>
      <c r="E105" s="84" t="s">
        <v>53</v>
      </c>
      <c r="F105" s="84" t="s">
        <v>54</v>
      </c>
      <c r="G105" s="84" t="s">
        <v>55</v>
      </c>
      <c r="I105" s="84" t="s">
        <v>57</v>
      </c>
      <c r="J105" s="84" t="s">
        <v>51</v>
      </c>
      <c r="K105" s="84" t="s">
        <v>52</v>
      </c>
      <c r="L105" s="84" t="s">
        <v>53</v>
      </c>
      <c r="M105" s="84" t="s">
        <v>54</v>
      </c>
      <c r="N105" s="84" t="s">
        <v>55</v>
      </c>
    </row>
    <row r="106" spans="1:14" customFormat="1" ht="14.5" hidden="1" x14ac:dyDescent="0.35">
      <c r="A106" s="89" t="s">
        <v>29</v>
      </c>
      <c r="B106" s="90">
        <v>0</v>
      </c>
      <c r="C106" s="85">
        <f t="shared" ref="C106:C129" si="3">J106/100*$B106</f>
        <v>0</v>
      </c>
      <c r="D106" s="86">
        <f t="shared" ref="D106:D129" si="4">K106/100*$B106</f>
        <v>0</v>
      </c>
      <c r="E106" s="86">
        <f t="shared" ref="E106:E129" si="5">L106/100*$B106</f>
        <v>0</v>
      </c>
      <c r="F106" s="86">
        <f t="shared" ref="F106:F129" si="6">M106/100*$B106</f>
        <v>0</v>
      </c>
      <c r="G106" s="86">
        <f t="shared" ref="G106:G129" si="7">N106/100*$B106</f>
        <v>0</v>
      </c>
      <c r="I106" s="84" t="s">
        <v>29</v>
      </c>
      <c r="J106" s="85">
        <v>0</v>
      </c>
      <c r="K106" s="86">
        <v>0</v>
      </c>
      <c r="L106" s="86">
        <v>0</v>
      </c>
      <c r="M106" s="86">
        <v>0</v>
      </c>
      <c r="N106" s="86">
        <v>0</v>
      </c>
    </row>
    <row r="107" spans="1:14" customFormat="1" ht="14.5" hidden="1" x14ac:dyDescent="0.35">
      <c r="A107" s="91" t="s">
        <v>110</v>
      </c>
      <c r="B107" s="92">
        <f>D28*F5</f>
        <v>265</v>
      </c>
      <c r="C107" s="85">
        <f t="shared" ref="C107" si="8">J107/100*$B107</f>
        <v>156.35</v>
      </c>
      <c r="D107" s="86">
        <f t="shared" ref="D107" si="9">K107/100*$B107</f>
        <v>17.490000000000002</v>
      </c>
      <c r="E107" s="86">
        <f t="shared" ref="E107" si="10">L107/100*$B107</f>
        <v>2.65</v>
      </c>
      <c r="F107" s="86">
        <f t="shared" ref="F107" si="11">M107/100*$B107</f>
        <v>2.12</v>
      </c>
      <c r="G107" s="86">
        <f t="shared" ref="G107" si="12">N107/100*$B107</f>
        <v>7.9499999999999993</v>
      </c>
      <c r="I107" s="91" t="s">
        <v>110</v>
      </c>
      <c r="J107" s="85">
        <v>59</v>
      </c>
      <c r="K107" s="86">
        <v>6.6</v>
      </c>
      <c r="L107" s="86">
        <v>1</v>
      </c>
      <c r="M107" s="86">
        <v>0.8</v>
      </c>
      <c r="N107" s="86">
        <v>3</v>
      </c>
    </row>
    <row r="108" spans="1:14" customFormat="1" ht="14.5" hidden="1" x14ac:dyDescent="0.35">
      <c r="A108" s="91" t="s">
        <v>9</v>
      </c>
      <c r="B108" s="92">
        <f>B8*$F$5</f>
        <v>125</v>
      </c>
      <c r="C108" s="85">
        <f t="shared" si="3"/>
        <v>437.5</v>
      </c>
      <c r="D108" s="86">
        <f t="shared" si="4"/>
        <v>89.625000000000014</v>
      </c>
      <c r="E108" s="86">
        <f t="shared" si="5"/>
        <v>14.625</v>
      </c>
      <c r="F108" s="86">
        <f t="shared" si="6"/>
        <v>2.7500000000000004</v>
      </c>
      <c r="G108" s="86">
        <f t="shared" si="7"/>
        <v>1</v>
      </c>
      <c r="I108" s="84" t="s">
        <v>9</v>
      </c>
      <c r="J108" s="85">
        <v>350</v>
      </c>
      <c r="K108" s="86">
        <v>71.7</v>
      </c>
      <c r="L108" s="86">
        <v>11.7</v>
      </c>
      <c r="M108" s="86">
        <v>2.2000000000000002</v>
      </c>
      <c r="N108" s="86">
        <v>0.8</v>
      </c>
    </row>
    <row r="109" spans="1:14" customFormat="1" ht="14.5" hidden="1" x14ac:dyDescent="0.35">
      <c r="A109" s="91" t="s">
        <v>11</v>
      </c>
      <c r="B109" s="92">
        <f>B9*$F$5</f>
        <v>375</v>
      </c>
      <c r="C109" s="85">
        <f t="shared" si="3"/>
        <v>1301.25</v>
      </c>
      <c r="D109" s="86">
        <f t="shared" si="4"/>
        <v>270</v>
      </c>
      <c r="E109" s="86">
        <f t="shared" si="5"/>
        <v>39.75</v>
      </c>
      <c r="F109" s="86">
        <f t="shared" si="6"/>
        <v>13.125000000000002</v>
      </c>
      <c r="G109" s="86">
        <f t="shared" si="7"/>
        <v>4.125</v>
      </c>
      <c r="I109" s="84" t="s">
        <v>11</v>
      </c>
      <c r="J109" s="85">
        <v>347</v>
      </c>
      <c r="K109" s="86">
        <v>72</v>
      </c>
      <c r="L109" s="86">
        <v>10.6</v>
      </c>
      <c r="M109" s="86">
        <v>3.5</v>
      </c>
      <c r="N109" s="86">
        <v>1.1000000000000001</v>
      </c>
    </row>
    <row r="110" spans="1:14" customFormat="1" ht="14.5" hidden="1" x14ac:dyDescent="0.35">
      <c r="A110" s="91" t="s">
        <v>58</v>
      </c>
      <c r="B110" s="92">
        <f>B10*$F$5</f>
        <v>0</v>
      </c>
      <c r="C110" s="85">
        <f t="shared" si="3"/>
        <v>0</v>
      </c>
      <c r="D110" s="86">
        <f t="shared" si="4"/>
        <v>0</v>
      </c>
      <c r="E110" s="86">
        <f t="shared" si="5"/>
        <v>0</v>
      </c>
      <c r="F110" s="86">
        <f t="shared" si="6"/>
        <v>0</v>
      </c>
      <c r="G110" s="86">
        <f t="shared" si="7"/>
        <v>0</v>
      </c>
      <c r="I110" s="84" t="s">
        <v>58</v>
      </c>
      <c r="J110" s="85">
        <v>325</v>
      </c>
      <c r="K110" s="86">
        <v>67.900000000000006</v>
      </c>
      <c r="L110" s="86">
        <v>7.4</v>
      </c>
      <c r="M110" s="86">
        <v>6.9</v>
      </c>
      <c r="N110" s="86">
        <v>1.1000000000000001</v>
      </c>
    </row>
    <row r="111" spans="1:14" customFormat="1" ht="14.5" hidden="1" x14ac:dyDescent="0.35">
      <c r="A111" s="91" t="s">
        <v>13</v>
      </c>
      <c r="B111" s="92">
        <f>(B11)*$F$5</f>
        <v>0</v>
      </c>
      <c r="C111" s="85">
        <f t="shared" si="3"/>
        <v>0</v>
      </c>
      <c r="D111" s="86">
        <f t="shared" si="4"/>
        <v>0</v>
      </c>
      <c r="E111" s="86">
        <f t="shared" si="5"/>
        <v>0</v>
      </c>
      <c r="F111" s="86">
        <f t="shared" si="6"/>
        <v>0</v>
      </c>
      <c r="G111" s="86">
        <f t="shared" si="7"/>
        <v>0</v>
      </c>
      <c r="I111" s="84" t="s">
        <v>13</v>
      </c>
      <c r="J111" s="85">
        <v>355</v>
      </c>
      <c r="K111" s="86">
        <v>63.7</v>
      </c>
      <c r="L111" s="86">
        <v>12.7</v>
      </c>
      <c r="M111" s="86">
        <v>8.3000000000000007</v>
      </c>
      <c r="N111" s="86">
        <v>1.7</v>
      </c>
    </row>
    <row r="112" spans="1:14" customFormat="1" ht="14.5" hidden="1" x14ac:dyDescent="0.35">
      <c r="A112" s="91" t="s">
        <v>31</v>
      </c>
      <c r="B112" s="92">
        <f>B12*$F$5</f>
        <v>0</v>
      </c>
      <c r="C112" s="85">
        <f t="shared" si="3"/>
        <v>0</v>
      </c>
      <c r="D112" s="86">
        <f t="shared" si="4"/>
        <v>0</v>
      </c>
      <c r="E112" s="86">
        <f t="shared" si="5"/>
        <v>0</v>
      </c>
      <c r="F112" s="86">
        <f t="shared" si="6"/>
        <v>0</v>
      </c>
      <c r="G112" s="86">
        <f t="shared" si="7"/>
        <v>0</v>
      </c>
      <c r="I112" s="84" t="s">
        <v>31</v>
      </c>
      <c r="J112" s="85">
        <v>325</v>
      </c>
      <c r="K112" s="86">
        <v>59.5</v>
      </c>
      <c r="L112" s="86">
        <v>11.4</v>
      </c>
      <c r="M112" s="86">
        <v>10</v>
      </c>
      <c r="N112" s="86">
        <v>0.9</v>
      </c>
    </row>
    <row r="113" spans="1:14" customFormat="1" ht="14.5" hidden="1" x14ac:dyDescent="0.35">
      <c r="A113" s="91" t="s">
        <v>15</v>
      </c>
      <c r="B113" s="92">
        <f>(B13)*$F$5</f>
        <v>0</v>
      </c>
      <c r="C113" s="85">
        <f t="shared" si="3"/>
        <v>0</v>
      </c>
      <c r="D113" s="86">
        <f t="shared" si="4"/>
        <v>0</v>
      </c>
      <c r="E113" s="86">
        <f t="shared" si="5"/>
        <v>0</v>
      </c>
      <c r="F113" s="86">
        <f t="shared" si="6"/>
        <v>0</v>
      </c>
      <c r="G113" s="86">
        <f t="shared" si="7"/>
        <v>0</v>
      </c>
      <c r="I113" s="84" t="s">
        <v>15</v>
      </c>
      <c r="J113" s="85">
        <v>323</v>
      </c>
      <c r="K113" s="86">
        <v>60.7</v>
      </c>
      <c r="L113" s="86">
        <v>9.5</v>
      </c>
      <c r="M113" s="86">
        <v>13.4</v>
      </c>
      <c r="N113" s="86">
        <v>1.03</v>
      </c>
    </row>
    <row r="114" spans="1:14" customFormat="1" ht="14.5" hidden="1" x14ac:dyDescent="0.35">
      <c r="A114" s="91" t="s">
        <v>59</v>
      </c>
      <c r="B114" s="92">
        <f>B37</f>
        <v>15</v>
      </c>
      <c r="C114" s="85">
        <f t="shared" si="3"/>
        <v>19.05</v>
      </c>
      <c r="D114" s="86">
        <f t="shared" si="4"/>
        <v>1.875</v>
      </c>
      <c r="E114" s="86">
        <f t="shared" si="5"/>
        <v>1.665</v>
      </c>
      <c r="F114" s="86">
        <f t="shared" si="6"/>
        <v>1.5299999999999998</v>
      </c>
      <c r="G114" s="86">
        <f t="shared" si="7"/>
        <v>0.3</v>
      </c>
      <c r="I114" s="84" t="s">
        <v>59</v>
      </c>
      <c r="J114" s="85">
        <v>127</v>
      </c>
      <c r="K114" s="86">
        <v>12.5</v>
      </c>
      <c r="L114" s="86">
        <v>11.1</v>
      </c>
      <c r="M114" s="86">
        <v>10.199999999999999</v>
      </c>
      <c r="N114" s="86">
        <v>2</v>
      </c>
    </row>
    <row r="115" spans="1:14" customFormat="1" ht="14.5" hidden="1" x14ac:dyDescent="0.35">
      <c r="A115" s="91" t="s">
        <v>33</v>
      </c>
      <c r="B115" s="92">
        <f>B39</f>
        <v>10</v>
      </c>
      <c r="C115" s="85">
        <f t="shared" si="3"/>
        <v>0</v>
      </c>
      <c r="D115" s="86">
        <f t="shared" si="4"/>
        <v>0</v>
      </c>
      <c r="E115" s="86">
        <f t="shared" si="5"/>
        <v>0</v>
      </c>
      <c r="F115" s="86">
        <f t="shared" si="6"/>
        <v>0</v>
      </c>
      <c r="G115" s="86">
        <f t="shared" si="7"/>
        <v>0</v>
      </c>
      <c r="I115" s="84" t="s">
        <v>33</v>
      </c>
      <c r="J115" s="85">
        <v>0</v>
      </c>
      <c r="K115" s="86">
        <v>0</v>
      </c>
      <c r="L115" s="86">
        <v>0</v>
      </c>
      <c r="M115" s="86">
        <v>0</v>
      </c>
      <c r="N115" s="86">
        <v>0</v>
      </c>
    </row>
    <row r="116" spans="1:14" customFormat="1" ht="14.5" hidden="1" x14ac:dyDescent="0.35">
      <c r="A116" s="91" t="s">
        <v>60</v>
      </c>
      <c r="B116" s="92">
        <v>0</v>
      </c>
      <c r="C116" s="85">
        <f t="shared" si="3"/>
        <v>0</v>
      </c>
      <c r="D116" s="86">
        <f t="shared" si="4"/>
        <v>0</v>
      </c>
      <c r="E116" s="86">
        <f t="shared" si="5"/>
        <v>0</v>
      </c>
      <c r="F116" s="86">
        <f t="shared" si="6"/>
        <v>0</v>
      </c>
      <c r="G116" s="86">
        <f t="shared" si="7"/>
        <v>0</v>
      </c>
      <c r="I116" s="84" t="s">
        <v>60</v>
      </c>
      <c r="J116" s="85">
        <v>304</v>
      </c>
      <c r="K116" s="86">
        <v>82.4</v>
      </c>
      <c r="L116" s="86">
        <v>0.3</v>
      </c>
      <c r="M116" s="86">
        <v>0.2</v>
      </c>
      <c r="N116" s="86">
        <v>0</v>
      </c>
    </row>
    <row r="117" spans="1:14" customFormat="1" ht="14.5" hidden="1" x14ac:dyDescent="0.35">
      <c r="A117" s="91" t="s">
        <v>10</v>
      </c>
      <c r="B117" s="92">
        <f>B38</f>
        <v>40</v>
      </c>
      <c r="C117" s="85">
        <f t="shared" ref="C117" si="13">J117/100*$B117</f>
        <v>160</v>
      </c>
      <c r="D117" s="86">
        <f t="shared" ref="D117" si="14">K117/100*$B117</f>
        <v>40</v>
      </c>
      <c r="E117" s="86">
        <f t="shared" ref="E117" si="15">L117/100*$B117</f>
        <v>0</v>
      </c>
      <c r="F117" s="86">
        <f t="shared" ref="F117" si="16">M117/100*$B117</f>
        <v>0</v>
      </c>
      <c r="G117" s="86">
        <f t="shared" ref="G117" si="17">N117/100*$B117</f>
        <v>0</v>
      </c>
      <c r="I117" s="84" t="s">
        <v>10</v>
      </c>
      <c r="J117" s="85">
        <v>400</v>
      </c>
      <c r="K117" s="86">
        <v>100</v>
      </c>
      <c r="L117" s="86">
        <v>0</v>
      </c>
      <c r="M117" s="86">
        <v>0</v>
      </c>
      <c r="N117" s="86">
        <v>0</v>
      </c>
    </row>
    <row r="118" spans="1:14" customFormat="1" ht="14.5" hidden="1" x14ac:dyDescent="0.35">
      <c r="A118" s="91" t="s">
        <v>61</v>
      </c>
      <c r="B118" s="92">
        <f>F11*F5</f>
        <v>0</v>
      </c>
      <c r="C118" s="85">
        <f t="shared" si="3"/>
        <v>0</v>
      </c>
      <c r="D118" s="86">
        <f t="shared" si="4"/>
        <v>0</v>
      </c>
      <c r="E118" s="86">
        <f t="shared" si="5"/>
        <v>0</v>
      </c>
      <c r="F118" s="86">
        <f t="shared" si="6"/>
        <v>0</v>
      </c>
      <c r="G118" s="86">
        <f t="shared" si="7"/>
        <v>0</v>
      </c>
      <c r="I118" s="84" t="s">
        <v>61</v>
      </c>
      <c r="J118" s="85">
        <v>213</v>
      </c>
      <c r="K118" s="86">
        <v>43</v>
      </c>
      <c r="L118" s="86">
        <v>6.6</v>
      </c>
      <c r="M118" s="86">
        <v>5</v>
      </c>
      <c r="N118" s="86">
        <v>0.9</v>
      </c>
    </row>
    <row r="119" spans="1:14" customFormat="1" ht="14.5" hidden="1" x14ac:dyDescent="0.35">
      <c r="A119" s="91" t="s">
        <v>62</v>
      </c>
      <c r="B119" s="92">
        <v>0</v>
      </c>
      <c r="C119" s="85">
        <f t="shared" si="3"/>
        <v>0</v>
      </c>
      <c r="D119" s="86">
        <f t="shared" si="4"/>
        <v>0</v>
      </c>
      <c r="E119" s="86">
        <f t="shared" si="5"/>
        <v>0</v>
      </c>
      <c r="F119" s="86">
        <f t="shared" si="6"/>
        <v>0</v>
      </c>
      <c r="G119" s="86">
        <f t="shared" si="7"/>
        <v>0</v>
      </c>
      <c r="I119" s="84" t="s">
        <v>62</v>
      </c>
      <c r="J119" s="85">
        <v>598</v>
      </c>
      <c r="K119" s="86">
        <v>10.199999999999999</v>
      </c>
      <c r="L119" s="86">
        <v>20</v>
      </c>
      <c r="M119" s="86">
        <v>12</v>
      </c>
      <c r="N119" s="86">
        <v>50.7</v>
      </c>
    </row>
    <row r="120" spans="1:14" customFormat="1" ht="14.5" hidden="1" x14ac:dyDescent="0.35">
      <c r="A120" s="91" t="s">
        <v>63</v>
      </c>
      <c r="B120" s="92">
        <v>0</v>
      </c>
      <c r="C120" s="85">
        <f t="shared" si="3"/>
        <v>0</v>
      </c>
      <c r="D120" s="86">
        <f t="shared" si="4"/>
        <v>0</v>
      </c>
      <c r="E120" s="86">
        <f t="shared" si="5"/>
        <v>0</v>
      </c>
      <c r="F120" s="86">
        <f t="shared" si="6"/>
        <v>0</v>
      </c>
      <c r="G120" s="86">
        <f t="shared" si="7"/>
        <v>0</v>
      </c>
      <c r="I120" s="84" t="s">
        <v>63</v>
      </c>
      <c r="J120" s="85">
        <v>500</v>
      </c>
      <c r="K120" s="86">
        <v>7.8</v>
      </c>
      <c r="L120" s="86">
        <v>23</v>
      </c>
      <c r="M120" s="86">
        <v>27.5</v>
      </c>
      <c r="N120" s="86">
        <v>37</v>
      </c>
    </row>
    <row r="121" spans="1:14" customFormat="1" ht="14.5" hidden="1" x14ac:dyDescent="0.35">
      <c r="A121" s="91" t="s">
        <v>64</v>
      </c>
      <c r="B121" s="92">
        <v>0</v>
      </c>
      <c r="C121" s="85">
        <f t="shared" si="3"/>
        <v>0</v>
      </c>
      <c r="D121" s="86">
        <f t="shared" si="4"/>
        <v>0</v>
      </c>
      <c r="E121" s="86">
        <f t="shared" si="5"/>
        <v>0</v>
      </c>
      <c r="F121" s="86">
        <f t="shared" si="6"/>
        <v>0</v>
      </c>
      <c r="G121" s="86">
        <f t="shared" si="7"/>
        <v>0</v>
      </c>
      <c r="I121" s="84" t="s">
        <v>64</v>
      </c>
      <c r="J121" s="85">
        <v>533</v>
      </c>
      <c r="K121" s="86">
        <v>23.69</v>
      </c>
      <c r="L121" s="86">
        <v>18.04</v>
      </c>
      <c r="M121" s="86">
        <v>10</v>
      </c>
      <c r="N121" s="86">
        <v>44.7</v>
      </c>
    </row>
    <row r="122" spans="1:14" customFormat="1" ht="14.5" hidden="1" x14ac:dyDescent="0.35">
      <c r="A122" s="91" t="s">
        <v>65</v>
      </c>
      <c r="B122" s="92">
        <v>0</v>
      </c>
      <c r="C122" s="85">
        <f t="shared" si="3"/>
        <v>0</v>
      </c>
      <c r="D122" s="86">
        <f t="shared" si="4"/>
        <v>0</v>
      </c>
      <c r="E122" s="86">
        <f t="shared" si="5"/>
        <v>0</v>
      </c>
      <c r="F122" s="86">
        <f t="shared" si="6"/>
        <v>0</v>
      </c>
      <c r="G122" s="86">
        <f t="shared" si="7"/>
        <v>0</v>
      </c>
      <c r="I122" s="84" t="s">
        <v>65</v>
      </c>
      <c r="J122" s="85">
        <v>584</v>
      </c>
      <c r="K122" s="86">
        <v>11.4</v>
      </c>
      <c r="L122" s="86">
        <v>20.8</v>
      </c>
      <c r="M122" s="86">
        <v>8.6</v>
      </c>
      <c r="N122" s="86">
        <v>51.5</v>
      </c>
    </row>
    <row r="123" spans="1:14" customFormat="1" ht="14.5" hidden="1" x14ac:dyDescent="0.35">
      <c r="A123" s="91" t="s">
        <v>66</v>
      </c>
      <c r="B123" s="92">
        <v>0</v>
      </c>
      <c r="C123" s="85">
        <f t="shared" si="3"/>
        <v>0</v>
      </c>
      <c r="D123" s="86">
        <f t="shared" si="4"/>
        <v>0</v>
      </c>
      <c r="E123" s="86">
        <f t="shared" si="5"/>
        <v>0</v>
      </c>
      <c r="F123" s="86">
        <f t="shared" si="6"/>
        <v>0</v>
      </c>
      <c r="G123" s="86">
        <f t="shared" si="7"/>
        <v>0</v>
      </c>
      <c r="I123" s="84" t="s">
        <v>66</v>
      </c>
      <c r="J123" s="85">
        <v>371</v>
      </c>
      <c r="K123" s="86">
        <v>58.7</v>
      </c>
      <c r="L123" s="86">
        <v>13.5</v>
      </c>
      <c r="M123" s="86">
        <v>10</v>
      </c>
      <c r="N123" s="86">
        <v>7</v>
      </c>
    </row>
    <row r="124" spans="1:14" customFormat="1" ht="14.5" hidden="1" x14ac:dyDescent="0.35">
      <c r="A124" s="91" t="s">
        <v>67</v>
      </c>
      <c r="B124" s="92">
        <v>0</v>
      </c>
      <c r="C124" s="85">
        <f t="shared" si="3"/>
        <v>0</v>
      </c>
      <c r="D124" s="86">
        <f t="shared" si="4"/>
        <v>0</v>
      </c>
      <c r="E124" s="86">
        <f t="shared" si="5"/>
        <v>0</v>
      </c>
      <c r="F124" s="86">
        <f t="shared" si="6"/>
        <v>0</v>
      </c>
      <c r="G124" s="86">
        <f t="shared" si="7"/>
        <v>0</v>
      </c>
      <c r="I124" s="84" t="s">
        <v>67</v>
      </c>
      <c r="J124" s="85">
        <v>352</v>
      </c>
      <c r="K124" s="86">
        <v>66.400000000000006</v>
      </c>
      <c r="L124" s="86">
        <v>11.9</v>
      </c>
      <c r="M124" s="86">
        <v>0</v>
      </c>
      <c r="N124" s="86">
        <v>2.8</v>
      </c>
    </row>
    <row r="125" spans="1:14" customFormat="1" ht="14.5" hidden="1" x14ac:dyDescent="0.35">
      <c r="A125" s="91" t="s">
        <v>68</v>
      </c>
      <c r="B125" s="92">
        <v>0</v>
      </c>
      <c r="C125" s="85">
        <f t="shared" si="3"/>
        <v>0</v>
      </c>
      <c r="D125" s="86">
        <f t="shared" si="4"/>
        <v>0</v>
      </c>
      <c r="E125" s="86">
        <f t="shared" si="5"/>
        <v>0</v>
      </c>
      <c r="F125" s="86">
        <f t="shared" si="6"/>
        <v>0</v>
      </c>
      <c r="G125" s="86">
        <f t="shared" si="7"/>
        <v>0</v>
      </c>
      <c r="I125" s="84" t="s">
        <v>68</v>
      </c>
      <c r="J125" s="85">
        <v>327</v>
      </c>
      <c r="K125" s="86">
        <v>59.6</v>
      </c>
      <c r="L125" s="86">
        <v>11.4</v>
      </c>
      <c r="M125" s="86">
        <v>0</v>
      </c>
      <c r="N125" s="86">
        <v>1.8</v>
      </c>
    </row>
    <row r="126" spans="1:14" customFormat="1" ht="14.5" hidden="1" x14ac:dyDescent="0.35">
      <c r="A126" s="91" t="s">
        <v>69</v>
      </c>
      <c r="B126" s="92">
        <v>0</v>
      </c>
      <c r="C126" s="85">
        <f t="shared" si="3"/>
        <v>0</v>
      </c>
      <c r="D126" s="86">
        <f t="shared" si="4"/>
        <v>0</v>
      </c>
      <c r="E126" s="86">
        <f t="shared" si="5"/>
        <v>0</v>
      </c>
      <c r="F126" s="86">
        <f t="shared" si="6"/>
        <v>0</v>
      </c>
      <c r="G126" s="86">
        <f t="shared" si="7"/>
        <v>0</v>
      </c>
      <c r="I126" s="84" t="s">
        <v>69</v>
      </c>
      <c r="J126" s="85">
        <v>330</v>
      </c>
      <c r="K126" s="86">
        <v>63.3</v>
      </c>
      <c r="L126" s="86">
        <v>8.8000000000000007</v>
      </c>
      <c r="M126" s="86">
        <v>0</v>
      </c>
      <c r="N126" s="86">
        <v>1.8</v>
      </c>
    </row>
    <row r="127" spans="1:14" customFormat="1" ht="14.5" hidden="1" x14ac:dyDescent="0.35">
      <c r="A127" s="91" t="s">
        <v>70</v>
      </c>
      <c r="B127" s="92">
        <v>0</v>
      </c>
      <c r="C127" s="85">
        <f t="shared" si="3"/>
        <v>0</v>
      </c>
      <c r="D127" s="86">
        <f t="shared" si="4"/>
        <v>0</v>
      </c>
      <c r="E127" s="86">
        <f t="shared" si="5"/>
        <v>0</v>
      </c>
      <c r="F127" s="86">
        <f t="shared" si="6"/>
        <v>0</v>
      </c>
      <c r="G127" s="86">
        <f t="shared" si="7"/>
        <v>0</v>
      </c>
      <c r="I127" s="84" t="s">
        <v>70</v>
      </c>
      <c r="J127" s="85">
        <v>347</v>
      </c>
      <c r="K127" s="86">
        <v>63</v>
      </c>
      <c r="L127" s="86">
        <v>17</v>
      </c>
      <c r="M127" s="86">
        <v>9.9</v>
      </c>
      <c r="N127" s="86">
        <v>2.7</v>
      </c>
    </row>
    <row r="128" spans="1:14" customFormat="1" ht="14.5" hidden="1" x14ac:dyDescent="0.35">
      <c r="A128" s="91" t="s">
        <v>71</v>
      </c>
      <c r="B128" s="92">
        <f>B52+B41</f>
        <v>250</v>
      </c>
      <c r="C128" s="85">
        <f t="shared" si="3"/>
        <v>1782.5</v>
      </c>
      <c r="D128" s="86">
        <f t="shared" si="4"/>
        <v>1.25</v>
      </c>
      <c r="E128" s="86">
        <f t="shared" si="5"/>
        <v>1</v>
      </c>
      <c r="F128" s="86">
        <f t="shared" si="6"/>
        <v>0</v>
      </c>
      <c r="G128" s="86">
        <f t="shared" si="7"/>
        <v>197.5</v>
      </c>
      <c r="I128" s="84" t="s">
        <v>71</v>
      </c>
      <c r="J128" s="85">
        <v>713</v>
      </c>
      <c r="K128" s="86">
        <v>0.5</v>
      </c>
      <c r="L128" s="86">
        <v>0.4</v>
      </c>
      <c r="M128" s="86">
        <v>0</v>
      </c>
      <c r="N128" s="86">
        <v>79</v>
      </c>
    </row>
    <row r="129" spans="1:14" customFormat="1" ht="15" hidden="1" thickBot="1" x14ac:dyDescent="0.4">
      <c r="A129" s="93" t="s">
        <v>72</v>
      </c>
      <c r="B129" s="94">
        <v>0</v>
      </c>
      <c r="C129" s="85">
        <f t="shared" si="3"/>
        <v>0</v>
      </c>
      <c r="D129" s="86">
        <f t="shared" si="4"/>
        <v>0</v>
      </c>
      <c r="E129" s="86">
        <f t="shared" si="5"/>
        <v>0</v>
      </c>
      <c r="F129" s="86">
        <f t="shared" si="6"/>
        <v>0</v>
      </c>
      <c r="G129" s="86">
        <f t="shared" si="7"/>
        <v>0</v>
      </c>
      <c r="I129" s="84" t="s">
        <v>72</v>
      </c>
      <c r="J129" s="85">
        <v>32</v>
      </c>
      <c r="K129" s="86">
        <v>7.7</v>
      </c>
      <c r="L129" s="86">
        <v>2.7E-2</v>
      </c>
      <c r="M129" s="86">
        <v>0.31</v>
      </c>
      <c r="N129" s="86">
        <v>0.05</v>
      </c>
    </row>
    <row r="130" spans="1:14" customFormat="1" ht="14.5" hidden="1" x14ac:dyDescent="0.35">
      <c r="A130" s="84" t="s">
        <v>73</v>
      </c>
      <c r="B130" s="95">
        <f t="shared" ref="B130:G130" si="18">SUM(B106:B129)</f>
        <v>1080</v>
      </c>
      <c r="C130" s="85">
        <f t="shared" si="18"/>
        <v>3856.6499999999996</v>
      </c>
      <c r="D130" s="85">
        <f t="shared" si="18"/>
        <v>420.24</v>
      </c>
      <c r="E130" s="85">
        <f t="shared" si="18"/>
        <v>59.69</v>
      </c>
      <c r="F130" s="85">
        <f t="shared" si="18"/>
        <v>19.525000000000006</v>
      </c>
      <c r="G130" s="85">
        <f t="shared" si="18"/>
        <v>210.875</v>
      </c>
      <c r="I130" s="84"/>
      <c r="J130" s="96"/>
    </row>
    <row r="131" spans="1:14" customFormat="1" ht="14.5" hidden="1" x14ac:dyDescent="0.35">
      <c r="A131" s="84" t="s">
        <v>74</v>
      </c>
      <c r="B131" s="96">
        <v>0.13</v>
      </c>
    </row>
    <row r="132" spans="1:14" customFormat="1" ht="14.5" hidden="1" x14ac:dyDescent="0.35">
      <c r="A132" s="84" t="s">
        <v>75</v>
      </c>
      <c r="B132" s="95">
        <f>B130-B130*B131</f>
        <v>939.6</v>
      </c>
    </row>
    <row r="133" spans="1:14" s="84" customFormat="1" ht="14.5" hidden="1" x14ac:dyDescent="0.35">
      <c r="A133" s="84" t="s">
        <v>76</v>
      </c>
      <c r="B133" s="96">
        <v>0.03</v>
      </c>
    </row>
    <row r="135" spans="1:14" x14ac:dyDescent="0.25">
      <c r="A135" s="104"/>
    </row>
  </sheetData>
  <sheetProtection algorithmName="SHA-512" hashValue="ZvaDL265pnY3QDpOfuivpLAyE8Bs03V9DZzmjw6jvpYtOhCCNKk69VfHCyoJ/S3+iX+FDF41PVAM/dFF9H/9gA==" saltValue="gw/Zn4oZGlvDRh7/DSo1oQ==" spinCount="100000" sheet="1" objects="1" scenarios="1"/>
  <mergeCells count="11">
    <mergeCell ref="A1:F1"/>
    <mergeCell ref="D3:E3"/>
    <mergeCell ref="D4:E4"/>
    <mergeCell ref="A2:F2"/>
    <mergeCell ref="D93:F95"/>
    <mergeCell ref="A7:B7"/>
    <mergeCell ref="D7:F7"/>
    <mergeCell ref="A55:F55"/>
    <mergeCell ref="A56:F56"/>
    <mergeCell ref="A61:F61"/>
    <mergeCell ref="D10:F12"/>
  </mergeCells>
  <conditionalFormatting sqref="A24:D24">
    <cfRule type="expression" dxfId="2" priority="2">
      <formula>#REF!=0</formula>
    </cfRule>
  </conditionalFormatting>
  <conditionalFormatting sqref="A30:D35">
    <cfRule type="expression" dxfId="1" priority="13">
      <formula>$B8=0</formula>
    </cfRule>
  </conditionalFormatting>
  <conditionalFormatting sqref="A81:F81">
    <cfRule type="expression" dxfId="0" priority="8">
      <formula>#REF!=0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2026-02-03T20:20:06Z</cp:lastPrinted>
  <dcterms:created xsi:type="dcterms:W3CDTF">2025-04-29T22:05:03Z</dcterms:created>
  <dcterms:modified xsi:type="dcterms:W3CDTF">2026-02-11T20:44:45Z</dcterms:modified>
  <cp:category/>
  <cp:contentStatus/>
</cp:coreProperties>
</file>